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/Users/faddimate/Documents/"/>
    </mc:Choice>
  </mc:AlternateContent>
  <xr:revisionPtr revIDLastSave="2977" documentId="13_ncr:1_{36E871CE-85AE-F64A-81D7-40551187B855}" xr6:coauthVersionLast="47" xr6:coauthVersionMax="47" xr10:uidLastSave="{2A74A0D3-545E-407A-AB10-7325DF85FCCF}"/>
  <bookViews>
    <workbookView xWindow="1080" yWindow="1160" windowWidth="27640" windowHeight="16660" firstSheet="1" xr2:uid="{2C44A091-2990-6C4E-BD20-EA6A7B3D71C0}"/>
  </bookViews>
  <sheets>
    <sheet name="Bíráló" sheetId="1" r:id="rId1"/>
    <sheet name="Döntés" sheetId="2" r:id="rId2"/>
    <sheet name="Legördülő list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2" i="2" l="1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40" i="2"/>
  <c r="A41" i="2"/>
  <c r="A42" i="2"/>
  <c r="A43" i="2"/>
  <c r="A44" i="2"/>
  <c r="A45" i="2"/>
  <c r="A46" i="2"/>
  <c r="A47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B46" i="2"/>
  <c r="B47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B3" i="2"/>
  <c r="B4" i="2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90" i="1"/>
  <c r="N74" i="1"/>
  <c r="N75" i="1"/>
  <c r="N76" i="1"/>
  <c r="N77" i="1"/>
  <c r="N78" i="1"/>
  <c r="N79" i="1"/>
  <c r="N80" i="1"/>
  <c r="N81" i="1"/>
  <c r="N82" i="1"/>
  <c r="N83" i="1"/>
  <c r="M74" i="1"/>
  <c r="M75" i="1"/>
  <c r="M76" i="1"/>
  <c r="M77" i="1"/>
  <c r="M78" i="1"/>
  <c r="M79" i="1"/>
  <c r="M80" i="1"/>
  <c r="M81" i="1"/>
  <c r="M82" i="1"/>
  <c r="M83" i="1"/>
  <c r="N70" i="1"/>
  <c r="N71" i="1"/>
  <c r="M70" i="1"/>
  <c r="M71" i="1"/>
  <c r="N68" i="1"/>
  <c r="M68" i="1"/>
  <c r="N62" i="1"/>
  <c r="M62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17" i="1"/>
  <c r="N3" i="1"/>
  <c r="N4" i="1"/>
  <c r="N5" i="1"/>
  <c r="N6" i="1"/>
  <c r="N7" i="1"/>
  <c r="N8" i="1"/>
  <c r="N9" i="1"/>
  <c r="N10" i="1"/>
  <c r="N11" i="1"/>
  <c r="N12" i="1"/>
  <c r="N13" i="1"/>
  <c r="N14" i="1"/>
  <c r="N2" i="1"/>
  <c r="M3" i="1"/>
  <c r="M4" i="1"/>
  <c r="M5" i="1"/>
  <c r="M6" i="1"/>
  <c r="M7" i="1"/>
  <c r="M8" i="1"/>
  <c r="M9" i="1"/>
  <c r="M10" i="1"/>
  <c r="M11" i="1"/>
  <c r="M12" i="1"/>
  <c r="M13" i="1"/>
  <c r="M14" i="1"/>
  <c r="M2" i="1"/>
  <c r="F41" i="1"/>
  <c r="E41" i="2" s="1"/>
  <c r="H41" i="1"/>
  <c r="I41" i="1"/>
  <c r="C2" i="2"/>
  <c r="B2" i="2"/>
  <c r="A2" i="2"/>
  <c r="F62" i="1"/>
  <c r="E62" i="2" s="1"/>
  <c r="F60" i="1"/>
  <c r="E60" i="2" s="1"/>
  <c r="H59" i="1"/>
  <c r="H89" i="1"/>
  <c r="H13" i="1"/>
  <c r="H20" i="1"/>
  <c r="H137" i="1"/>
  <c r="H82" i="1"/>
  <c r="H71" i="1"/>
  <c r="H11" i="1"/>
  <c r="H138" i="1"/>
  <c r="H139" i="1"/>
  <c r="H140" i="1"/>
  <c r="H141" i="1"/>
  <c r="H142" i="1"/>
  <c r="H143" i="1"/>
  <c r="H144" i="1"/>
  <c r="H145" i="1"/>
  <c r="H146" i="1"/>
  <c r="F78" i="1"/>
  <c r="E78" i="2" s="1"/>
  <c r="H64" i="1"/>
  <c r="H72" i="1"/>
  <c r="H35" i="1"/>
  <c r="H79" i="1"/>
  <c r="H32" i="1"/>
  <c r="H36" i="1"/>
  <c r="H120" i="1"/>
  <c r="H112" i="1"/>
  <c r="H74" i="1"/>
  <c r="H56" i="1"/>
  <c r="H135" i="1"/>
  <c r="H136" i="1"/>
  <c r="H81" i="1"/>
  <c r="H113" i="1"/>
  <c r="H6" i="1"/>
  <c r="H19" i="1"/>
  <c r="H114" i="1"/>
  <c r="H91" i="1"/>
  <c r="H43" i="1"/>
  <c r="H88" i="1"/>
  <c r="H44" i="1"/>
  <c r="H57" i="1"/>
  <c r="H76" i="1"/>
  <c r="H58" i="1"/>
  <c r="H2" i="1"/>
  <c r="H66" i="1"/>
  <c r="H67" i="1"/>
  <c r="H48" i="1"/>
  <c r="H119" i="1"/>
  <c r="H49" i="1"/>
  <c r="H39" i="1"/>
  <c r="H53" i="1"/>
  <c r="H117" i="1"/>
  <c r="H62" i="1"/>
  <c r="H40" i="1"/>
  <c r="H54" i="1"/>
  <c r="H55" i="1"/>
  <c r="H34" i="1"/>
  <c r="H15" i="1"/>
  <c r="H115" i="1"/>
  <c r="H118" i="1"/>
  <c r="H73" i="1"/>
  <c r="H10" i="1"/>
  <c r="H90" i="1"/>
  <c r="H131" i="1"/>
  <c r="H132" i="1"/>
  <c r="H133" i="1"/>
  <c r="H108" i="1"/>
  <c r="H134" i="1"/>
  <c r="H77" i="1"/>
  <c r="H75" i="1"/>
  <c r="H68" i="1"/>
  <c r="H25" i="1"/>
  <c r="H97" i="1"/>
  <c r="H28" i="1"/>
  <c r="H129" i="1"/>
  <c r="H130" i="1"/>
  <c r="H23" i="1"/>
  <c r="H116" i="1"/>
  <c r="H33" i="1"/>
  <c r="H52" i="1"/>
  <c r="H78" i="1"/>
  <c r="H94" i="1"/>
  <c r="H63" i="1"/>
  <c r="H105" i="1"/>
  <c r="H98" i="1"/>
  <c r="H65" i="1"/>
  <c r="H9" i="1"/>
  <c r="H100" i="1"/>
  <c r="H80" i="1"/>
  <c r="H86" i="1"/>
  <c r="H37" i="1"/>
  <c r="H50" i="1"/>
  <c r="H51" i="1"/>
  <c r="H61" i="1"/>
  <c r="H24" i="1"/>
  <c r="H22" i="1"/>
  <c r="H16" i="1"/>
  <c r="H26" i="1"/>
  <c r="H46" i="1"/>
  <c r="H69" i="1"/>
  <c r="H38" i="1"/>
  <c r="H30" i="1"/>
  <c r="H111" i="1"/>
  <c r="H92" i="1"/>
  <c r="H104" i="1"/>
  <c r="H84" i="1"/>
  <c r="H110" i="1"/>
  <c r="H27" i="1"/>
  <c r="H93" i="1"/>
  <c r="H124" i="1"/>
  <c r="H7" i="1"/>
  <c r="H18" i="1"/>
  <c r="H21" i="1"/>
  <c r="H107" i="1"/>
  <c r="H125" i="1"/>
  <c r="H126" i="1"/>
  <c r="H42" i="1"/>
  <c r="H12" i="1"/>
  <c r="H127" i="1"/>
  <c r="H128" i="1"/>
  <c r="H60" i="1"/>
  <c r="H45" i="1"/>
  <c r="E45" i="2" s="1"/>
  <c r="H29" i="1"/>
  <c r="H17" i="1"/>
  <c r="H5" i="1"/>
  <c r="H85" i="1"/>
  <c r="H102" i="1"/>
  <c r="H31" i="1"/>
  <c r="H101" i="1"/>
  <c r="H4" i="1"/>
  <c r="H109" i="1"/>
  <c r="H8" i="1"/>
  <c r="H87" i="1"/>
  <c r="H95" i="1"/>
  <c r="H122" i="1"/>
  <c r="H3" i="1"/>
  <c r="H99" i="1"/>
  <c r="H103" i="1"/>
  <c r="H96" i="1"/>
  <c r="H14" i="1"/>
  <c r="H123" i="1"/>
  <c r="H83" i="1"/>
  <c r="H106" i="1"/>
  <c r="H70" i="1"/>
  <c r="F68" i="1"/>
  <c r="F4" i="1"/>
  <c r="F121" i="1"/>
  <c r="F102" i="1"/>
  <c r="F31" i="1"/>
  <c r="F101" i="1"/>
  <c r="F109" i="1"/>
  <c r="F8" i="1"/>
  <c r="F87" i="1"/>
  <c r="F95" i="1"/>
  <c r="F122" i="1"/>
  <c r="F3" i="1"/>
  <c r="F99" i="1"/>
  <c r="F103" i="1"/>
  <c r="F96" i="1"/>
  <c r="F14" i="1"/>
  <c r="F123" i="1"/>
  <c r="F83" i="1"/>
  <c r="F106" i="1"/>
  <c r="F70" i="1"/>
  <c r="F111" i="1"/>
  <c r="F92" i="1"/>
  <c r="F104" i="1"/>
  <c r="F84" i="1"/>
  <c r="F110" i="1"/>
  <c r="F27" i="1"/>
  <c r="F93" i="1"/>
  <c r="F124" i="1"/>
  <c r="F7" i="1"/>
  <c r="F18" i="1"/>
  <c r="F21" i="1"/>
  <c r="F107" i="1"/>
  <c r="F125" i="1"/>
  <c r="F126" i="1"/>
  <c r="F42" i="1"/>
  <c r="F12" i="1"/>
  <c r="F127" i="1"/>
  <c r="F128" i="1"/>
  <c r="I60" i="1"/>
  <c r="I45" i="1"/>
  <c r="F29" i="1"/>
  <c r="F47" i="1"/>
  <c r="F17" i="1"/>
  <c r="F5" i="1"/>
  <c r="F85" i="1"/>
  <c r="F100" i="1"/>
  <c r="F80" i="1"/>
  <c r="F86" i="1"/>
  <c r="F37" i="1"/>
  <c r="F50" i="1"/>
  <c r="F51" i="1"/>
  <c r="F61" i="1"/>
  <c r="F24" i="1"/>
  <c r="F22" i="1"/>
  <c r="F16" i="1"/>
  <c r="F26" i="1"/>
  <c r="F46" i="1"/>
  <c r="F69" i="1"/>
  <c r="F38" i="1"/>
  <c r="F30" i="1"/>
  <c r="F77" i="1"/>
  <c r="F75" i="1"/>
  <c r="F25" i="1"/>
  <c r="F97" i="1"/>
  <c r="F28" i="1"/>
  <c r="F129" i="1"/>
  <c r="F130" i="1"/>
  <c r="F23" i="1"/>
  <c r="F116" i="1"/>
  <c r="F33" i="1"/>
  <c r="F52" i="1"/>
  <c r="I78" i="1"/>
  <c r="F63" i="1"/>
  <c r="F105" i="1"/>
  <c r="F98" i="1"/>
  <c r="F65" i="1"/>
  <c r="F9" i="1"/>
  <c r="F53" i="1"/>
  <c r="I62" i="1"/>
  <c r="F40" i="1"/>
  <c r="F54" i="1"/>
  <c r="F55" i="1"/>
  <c r="F34" i="1"/>
  <c r="F15" i="1"/>
  <c r="F115" i="1"/>
  <c r="F118" i="1"/>
  <c r="F73" i="1"/>
  <c r="F10" i="1"/>
  <c r="F90" i="1"/>
  <c r="F131" i="1"/>
  <c r="F132" i="1"/>
  <c r="F133" i="1"/>
  <c r="F108" i="1"/>
  <c r="F134" i="1"/>
  <c r="F64" i="1"/>
  <c r="F72" i="1"/>
  <c r="F35" i="1"/>
  <c r="F79" i="1"/>
  <c r="F32" i="1"/>
  <c r="F36" i="1"/>
  <c r="F120" i="1"/>
  <c r="F112" i="1"/>
  <c r="F74" i="1"/>
  <c r="F56" i="1"/>
  <c r="F135" i="1"/>
  <c r="F136" i="1"/>
  <c r="F81" i="1"/>
  <c r="F113" i="1"/>
  <c r="F6" i="1"/>
  <c r="I6" i="1" s="1"/>
  <c r="F19" i="1"/>
  <c r="F114" i="1"/>
  <c r="F91" i="1"/>
  <c r="F43" i="1"/>
  <c r="F88" i="1"/>
  <c r="F44" i="1"/>
  <c r="F57" i="1"/>
  <c r="F76" i="1"/>
  <c r="F58" i="1"/>
  <c r="F2" i="1"/>
  <c r="F66" i="1"/>
  <c r="F67" i="1"/>
  <c r="F48" i="1"/>
  <c r="F119" i="1"/>
  <c r="F49" i="1"/>
  <c r="F39" i="1"/>
  <c r="F59" i="1"/>
  <c r="F89" i="1"/>
  <c r="F13" i="1"/>
  <c r="F20" i="1"/>
  <c r="F137" i="1"/>
  <c r="F82" i="1"/>
  <c r="F71" i="1"/>
  <c r="F11" i="1"/>
  <c r="F138" i="1"/>
  <c r="F139" i="1"/>
  <c r="F140" i="1"/>
  <c r="F141" i="1"/>
  <c r="F142" i="1"/>
  <c r="F143" i="1"/>
  <c r="F144" i="1"/>
  <c r="I144" i="1" s="1"/>
  <c r="F145" i="1"/>
  <c r="I145" i="1" s="1"/>
  <c r="F146" i="1"/>
  <c r="I146" i="1" s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I199" i="1" s="1"/>
  <c r="F200" i="1"/>
  <c r="I200" i="1" s="1"/>
  <c r="F201" i="1"/>
  <c r="F202" i="1"/>
  <c r="F203" i="1"/>
  <c r="F204" i="1"/>
  <c r="I204" i="1" s="1"/>
  <c r="F205" i="1"/>
  <c r="I205" i="1" s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N207" i="1"/>
  <c r="M207" i="1"/>
  <c r="I206" i="1"/>
  <c r="N205" i="1"/>
  <c r="M205" i="1"/>
  <c r="N204" i="1"/>
  <c r="M204" i="1"/>
  <c r="I203" i="1"/>
  <c r="N202" i="1"/>
  <c r="M202" i="1"/>
  <c r="I202" i="1"/>
  <c r="N201" i="1"/>
  <c r="M201" i="1"/>
  <c r="I201" i="1"/>
  <c r="N200" i="1"/>
  <c r="M200" i="1"/>
  <c r="I198" i="1"/>
  <c r="N197" i="1"/>
  <c r="M197" i="1"/>
  <c r="I197" i="1"/>
  <c r="H196" i="1"/>
  <c r="N195" i="1"/>
  <c r="M195" i="1"/>
  <c r="H195" i="1"/>
  <c r="H194" i="1"/>
  <c r="I194" i="1"/>
  <c r="N193" i="1"/>
  <c r="M193" i="1"/>
  <c r="H193" i="1"/>
  <c r="H192" i="1"/>
  <c r="I192" i="1"/>
  <c r="N191" i="1"/>
  <c r="M191" i="1"/>
  <c r="H191" i="1"/>
  <c r="I191" i="1"/>
  <c r="N190" i="1"/>
  <c r="M190" i="1"/>
  <c r="H190" i="1"/>
  <c r="I190" i="1"/>
  <c r="H189" i="1"/>
  <c r="H188" i="1"/>
  <c r="H187" i="1"/>
  <c r="I187" i="1"/>
  <c r="H186" i="1"/>
  <c r="I186" i="1"/>
  <c r="H185" i="1"/>
  <c r="I185" i="1" s="1"/>
  <c r="H184" i="1"/>
  <c r="H183" i="1"/>
  <c r="I183" i="1"/>
  <c r="H182" i="1"/>
  <c r="I182" i="1"/>
  <c r="H181" i="1"/>
  <c r="H180" i="1"/>
  <c r="I180" i="1"/>
  <c r="H179" i="1"/>
  <c r="M178" i="1"/>
  <c r="H178" i="1"/>
  <c r="N177" i="1"/>
  <c r="M177" i="1"/>
  <c r="H177" i="1"/>
  <c r="I177" i="1" s="1"/>
  <c r="M176" i="1"/>
  <c r="H176" i="1"/>
  <c r="I176" i="1"/>
  <c r="M175" i="1"/>
  <c r="H175" i="1"/>
  <c r="H174" i="1"/>
  <c r="I174" i="1" s="1"/>
  <c r="N173" i="1"/>
  <c r="M173" i="1"/>
  <c r="H173" i="1"/>
  <c r="I173" i="1"/>
  <c r="N172" i="1"/>
  <c r="M172" i="1"/>
  <c r="H172" i="1"/>
  <c r="I172" i="1" s="1"/>
  <c r="M171" i="1"/>
  <c r="H171" i="1"/>
  <c r="M170" i="1"/>
  <c r="H170" i="1"/>
  <c r="I170" i="1"/>
  <c r="N169" i="1"/>
  <c r="M169" i="1"/>
  <c r="H169" i="1"/>
  <c r="M168" i="1"/>
  <c r="H168" i="1"/>
  <c r="H167" i="1"/>
  <c r="I167" i="1"/>
  <c r="N166" i="1"/>
  <c r="M166" i="1"/>
  <c r="H166" i="1"/>
  <c r="N165" i="1"/>
  <c r="M165" i="1"/>
  <c r="H165" i="1"/>
  <c r="N164" i="1"/>
  <c r="M164" i="1"/>
  <c r="H164" i="1"/>
  <c r="I164" i="1" s="1"/>
  <c r="N163" i="1"/>
  <c r="M163" i="1"/>
  <c r="H163" i="1"/>
  <c r="I163" i="1"/>
  <c r="H162" i="1"/>
  <c r="I162" i="1"/>
  <c r="N161" i="1"/>
  <c r="M161" i="1"/>
  <c r="H161" i="1"/>
  <c r="I161" i="1" s="1"/>
  <c r="N160" i="1"/>
  <c r="M160" i="1"/>
  <c r="H160" i="1"/>
  <c r="N159" i="1"/>
  <c r="M159" i="1"/>
  <c r="H159" i="1"/>
  <c r="I159" i="1"/>
  <c r="H158" i="1"/>
  <c r="I158" i="1"/>
  <c r="N157" i="1"/>
  <c r="M157" i="1"/>
  <c r="H157" i="1"/>
  <c r="N156" i="1"/>
  <c r="M156" i="1"/>
  <c r="H156" i="1"/>
  <c r="I156" i="1"/>
  <c r="N155" i="1"/>
  <c r="M155" i="1"/>
  <c r="H155" i="1"/>
  <c r="N154" i="1"/>
  <c r="M154" i="1"/>
  <c r="H154" i="1"/>
  <c r="I154" i="1"/>
  <c r="H153" i="1"/>
  <c r="N152" i="1"/>
  <c r="M152" i="1"/>
  <c r="H152" i="1"/>
  <c r="I152" i="1" s="1"/>
  <c r="H151" i="1"/>
  <c r="I151" i="1" s="1"/>
  <c r="N150" i="1"/>
  <c r="M150" i="1"/>
  <c r="H150" i="1"/>
  <c r="I150" i="1"/>
  <c r="N149" i="1"/>
  <c r="M149" i="1"/>
  <c r="H149" i="1"/>
  <c r="I149" i="1" s="1"/>
  <c r="N148" i="1"/>
  <c r="M148" i="1"/>
  <c r="H148" i="1"/>
  <c r="N147" i="1"/>
  <c r="M147" i="1"/>
  <c r="H147" i="1"/>
  <c r="I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N137" i="1"/>
  <c r="M137" i="1"/>
  <c r="N89" i="1"/>
  <c r="M89" i="1"/>
  <c r="N59" i="1"/>
  <c r="M59" i="1"/>
  <c r="N49" i="1"/>
  <c r="M49" i="1"/>
  <c r="N67" i="1"/>
  <c r="M67" i="1"/>
  <c r="N66" i="1"/>
  <c r="M66" i="1"/>
  <c r="N58" i="1"/>
  <c r="M58" i="1"/>
  <c r="N57" i="1"/>
  <c r="M57" i="1"/>
  <c r="N88" i="1"/>
  <c r="M88" i="1"/>
  <c r="N43" i="1"/>
  <c r="M43" i="1"/>
  <c r="N113" i="1"/>
  <c r="M113" i="1"/>
  <c r="N136" i="1"/>
  <c r="M136" i="1"/>
  <c r="N135" i="1"/>
  <c r="M135" i="1"/>
  <c r="N56" i="1"/>
  <c r="M56" i="1"/>
  <c r="N112" i="1"/>
  <c r="M112" i="1"/>
  <c r="N120" i="1"/>
  <c r="M120" i="1"/>
  <c r="N72" i="1"/>
  <c r="M72" i="1"/>
  <c r="N64" i="1"/>
  <c r="M64" i="1"/>
  <c r="N134" i="1"/>
  <c r="M134" i="1"/>
  <c r="N132" i="1"/>
  <c r="M132" i="1"/>
  <c r="N73" i="1"/>
  <c r="M73" i="1"/>
  <c r="N118" i="1"/>
  <c r="M118" i="1"/>
  <c r="N115" i="1"/>
  <c r="M115" i="1"/>
  <c r="N55" i="1"/>
  <c r="M55" i="1"/>
  <c r="N53" i="1"/>
  <c r="M53" i="1"/>
  <c r="N65" i="1"/>
  <c r="M65" i="1"/>
  <c r="N63" i="1"/>
  <c r="M63" i="1"/>
  <c r="N116" i="1"/>
  <c r="M116" i="1"/>
  <c r="N130" i="1"/>
  <c r="M130" i="1"/>
  <c r="N129" i="1"/>
  <c r="M129" i="1"/>
  <c r="N69" i="1"/>
  <c r="M69" i="1"/>
  <c r="N46" i="1"/>
  <c r="M46" i="1"/>
  <c r="N16" i="1"/>
  <c r="M16" i="1"/>
  <c r="N50" i="1"/>
  <c r="M50" i="1"/>
  <c r="N86" i="1"/>
  <c r="M86" i="1"/>
  <c r="N85" i="1"/>
  <c r="M85" i="1"/>
  <c r="N47" i="1"/>
  <c r="M47" i="1"/>
  <c r="N128" i="1"/>
  <c r="M128" i="1"/>
  <c r="N127" i="1"/>
  <c r="M127" i="1"/>
  <c r="N42" i="1"/>
  <c r="M42" i="1"/>
  <c r="N126" i="1"/>
  <c r="M126" i="1"/>
  <c r="N125" i="1"/>
  <c r="M125" i="1"/>
  <c r="N124" i="1"/>
  <c r="M124" i="1"/>
  <c r="N84" i="1"/>
  <c r="M84" i="1"/>
  <c r="N122" i="1"/>
  <c r="M122" i="1"/>
  <c r="N87" i="1"/>
  <c r="M87" i="1"/>
  <c r="N121" i="1"/>
  <c r="M121" i="1"/>
  <c r="H121" i="1"/>
  <c r="I121" i="1" s="1"/>
  <c r="E121" i="2" l="1"/>
  <c r="E47" i="2"/>
  <c r="I117" i="1"/>
  <c r="E117" i="2"/>
  <c r="I94" i="1"/>
  <c r="E94" i="2"/>
  <c r="I68" i="1"/>
  <c r="E68" i="2"/>
  <c r="I4" i="1"/>
  <c r="E4" i="2"/>
  <c r="I102" i="1"/>
  <c r="E102" i="2"/>
  <c r="I101" i="1"/>
  <c r="E101" i="2"/>
  <c r="I109" i="1"/>
  <c r="E109" i="2"/>
  <c r="I8" i="1"/>
  <c r="E8" i="2"/>
  <c r="I87" i="1"/>
  <c r="E87" i="2"/>
  <c r="I95" i="1"/>
  <c r="E95" i="2"/>
  <c r="I122" i="1"/>
  <c r="E122" i="2"/>
  <c r="I3" i="1"/>
  <c r="E3" i="2"/>
  <c r="I99" i="1"/>
  <c r="E99" i="2"/>
  <c r="I103" i="1"/>
  <c r="E103" i="2"/>
  <c r="I96" i="1"/>
  <c r="E96" i="2"/>
  <c r="I14" i="1"/>
  <c r="E14" i="2"/>
  <c r="I123" i="1"/>
  <c r="E123" i="2"/>
  <c r="I83" i="1"/>
  <c r="E83" i="2"/>
  <c r="I106" i="1"/>
  <c r="E106" i="2"/>
  <c r="I70" i="1"/>
  <c r="E70" i="2"/>
  <c r="I111" i="1"/>
  <c r="E111" i="2"/>
  <c r="I92" i="1"/>
  <c r="E92" i="2"/>
  <c r="I104" i="1"/>
  <c r="E104" i="2"/>
  <c r="I110" i="1"/>
  <c r="E110" i="2"/>
  <c r="I27" i="1"/>
  <c r="E27" i="2"/>
  <c r="I93" i="1"/>
  <c r="E93" i="2"/>
  <c r="I124" i="1"/>
  <c r="E124" i="2"/>
  <c r="I7" i="1"/>
  <c r="E7" i="2"/>
  <c r="I18" i="1"/>
  <c r="E18" i="2"/>
  <c r="I21" i="1"/>
  <c r="E21" i="2"/>
  <c r="I107" i="1"/>
  <c r="E107" i="2"/>
  <c r="I125" i="1"/>
  <c r="E125" i="2"/>
  <c r="I126" i="1"/>
  <c r="E126" i="2"/>
  <c r="I42" i="1"/>
  <c r="E42" i="2"/>
  <c r="I12" i="1"/>
  <c r="E12" i="2"/>
  <c r="I127" i="1"/>
  <c r="E127" i="2"/>
  <c r="I128" i="1"/>
  <c r="E128" i="2"/>
  <c r="I29" i="1"/>
  <c r="E29" i="2"/>
  <c r="I5" i="1"/>
  <c r="E5" i="2"/>
  <c r="I85" i="1"/>
  <c r="E85" i="2"/>
  <c r="I100" i="1"/>
  <c r="E100" i="2"/>
  <c r="I80" i="1"/>
  <c r="E80" i="2"/>
  <c r="I86" i="1"/>
  <c r="E86" i="2"/>
  <c r="I37" i="1"/>
  <c r="E37" i="2"/>
  <c r="I50" i="1"/>
  <c r="E50" i="2"/>
  <c r="I51" i="1"/>
  <c r="E51" i="2"/>
  <c r="I61" i="1"/>
  <c r="E61" i="2"/>
  <c r="I24" i="1"/>
  <c r="E24" i="2"/>
  <c r="I22" i="1"/>
  <c r="E22" i="2"/>
  <c r="I16" i="1"/>
  <c r="E16" i="2"/>
  <c r="I26" i="1"/>
  <c r="E26" i="2"/>
  <c r="I46" i="1"/>
  <c r="E46" i="2"/>
  <c r="I69" i="1"/>
  <c r="E69" i="2"/>
  <c r="I38" i="1"/>
  <c r="E38" i="2"/>
  <c r="I30" i="1"/>
  <c r="E30" i="2"/>
  <c r="I77" i="1"/>
  <c r="E77" i="2"/>
  <c r="I75" i="1"/>
  <c r="E75" i="2"/>
  <c r="I25" i="1"/>
  <c r="E25" i="2"/>
  <c r="I97" i="1"/>
  <c r="E97" i="2"/>
  <c r="I28" i="1"/>
  <c r="E28" i="2"/>
  <c r="I129" i="1"/>
  <c r="E129" i="2"/>
  <c r="I130" i="1"/>
  <c r="E130" i="2"/>
  <c r="I23" i="1"/>
  <c r="E23" i="2"/>
  <c r="I116" i="1"/>
  <c r="E116" i="2"/>
  <c r="I33" i="1"/>
  <c r="E33" i="2"/>
  <c r="I52" i="1"/>
  <c r="E52" i="2"/>
  <c r="I63" i="1"/>
  <c r="E63" i="2"/>
  <c r="I105" i="1"/>
  <c r="E105" i="2"/>
  <c r="I98" i="1"/>
  <c r="E98" i="2"/>
  <c r="I65" i="1"/>
  <c r="E65" i="2"/>
  <c r="I9" i="1"/>
  <c r="E9" i="2"/>
  <c r="I53" i="1"/>
  <c r="E53" i="2"/>
  <c r="I40" i="1"/>
  <c r="E40" i="2"/>
  <c r="I54" i="1"/>
  <c r="E54" i="2"/>
  <c r="I55" i="1"/>
  <c r="E55" i="2"/>
  <c r="I34" i="1"/>
  <c r="E34" i="2"/>
  <c r="I15" i="1"/>
  <c r="E15" i="2"/>
  <c r="I115" i="1"/>
  <c r="E115" i="2"/>
  <c r="I118" i="1"/>
  <c r="E118" i="2"/>
  <c r="I73" i="1"/>
  <c r="E73" i="2"/>
  <c r="I10" i="1"/>
  <c r="E10" i="2"/>
  <c r="I90" i="1"/>
  <c r="E90" i="2"/>
  <c r="I131" i="1"/>
  <c r="E131" i="2"/>
  <c r="I132" i="1"/>
  <c r="E132" i="2"/>
  <c r="I133" i="1"/>
  <c r="E133" i="2"/>
  <c r="I108" i="1"/>
  <c r="E108" i="2"/>
  <c r="I134" i="1"/>
  <c r="E134" i="2"/>
  <c r="I64" i="1"/>
  <c r="E64" i="2"/>
  <c r="I72" i="1"/>
  <c r="E72" i="2"/>
  <c r="I35" i="1"/>
  <c r="E35" i="2"/>
  <c r="I79" i="1"/>
  <c r="E79" i="2"/>
  <c r="I32" i="1"/>
  <c r="E32" i="2"/>
  <c r="I36" i="1"/>
  <c r="E36" i="2"/>
  <c r="I120" i="1"/>
  <c r="E120" i="2"/>
  <c r="I112" i="1"/>
  <c r="E112" i="2"/>
  <c r="I74" i="1"/>
  <c r="E74" i="2"/>
  <c r="I56" i="1"/>
  <c r="E56" i="2"/>
  <c r="I135" i="1"/>
  <c r="E135" i="2"/>
  <c r="I136" i="1"/>
  <c r="E136" i="2"/>
  <c r="I81" i="1"/>
  <c r="E81" i="2"/>
  <c r="I113" i="1"/>
  <c r="E113" i="2"/>
  <c r="I19" i="1"/>
  <c r="E19" i="2"/>
  <c r="I114" i="1"/>
  <c r="E114" i="2"/>
  <c r="I91" i="1"/>
  <c r="E91" i="2"/>
  <c r="I43" i="1"/>
  <c r="E43" i="2"/>
  <c r="I88" i="1"/>
  <c r="E88" i="2"/>
  <c r="I44" i="1"/>
  <c r="E44" i="2"/>
  <c r="I57" i="1"/>
  <c r="E57" i="2"/>
  <c r="I76" i="1"/>
  <c r="E76" i="2"/>
  <c r="I58" i="1"/>
  <c r="E58" i="2"/>
  <c r="I2" i="1"/>
  <c r="E2" i="2"/>
  <c r="I66" i="1"/>
  <c r="E66" i="2"/>
  <c r="I67" i="1"/>
  <c r="E67" i="2"/>
  <c r="I48" i="1"/>
  <c r="E48" i="2"/>
  <c r="I119" i="1"/>
  <c r="E119" i="2"/>
  <c r="I49" i="1"/>
  <c r="E49" i="2"/>
  <c r="I39" i="1"/>
  <c r="E39" i="2"/>
  <c r="I59" i="1"/>
  <c r="E59" i="2"/>
  <c r="I89" i="1"/>
  <c r="E89" i="2"/>
  <c r="I13" i="1"/>
  <c r="E13" i="2"/>
  <c r="I20" i="1"/>
  <c r="E20" i="2"/>
  <c r="I137" i="1"/>
  <c r="E137" i="2"/>
  <c r="I82" i="1"/>
  <c r="E82" i="2"/>
  <c r="I71" i="1"/>
  <c r="E71" i="2"/>
  <c r="I11" i="1"/>
  <c r="E11" i="2"/>
  <c r="I138" i="1"/>
  <c r="E138" i="2"/>
  <c r="I139" i="1"/>
  <c r="E139" i="2"/>
  <c r="I140" i="1"/>
  <c r="E140" i="2"/>
  <c r="I141" i="1"/>
  <c r="E141" i="2"/>
  <c r="I142" i="1"/>
  <c r="E142" i="2"/>
  <c r="I143" i="1"/>
  <c r="E143" i="2"/>
  <c r="I17" i="1"/>
  <c r="E17" i="2" s="1"/>
  <c r="E6" i="2"/>
  <c r="I31" i="1"/>
  <c r="E31" i="2" s="1"/>
  <c r="I84" i="1"/>
  <c r="E84" i="2" s="1"/>
  <c r="I196" i="1"/>
  <c r="I189" i="1"/>
  <c r="I188" i="1"/>
  <c r="I168" i="1"/>
  <c r="I160" i="1"/>
  <c r="I157" i="1"/>
  <c r="I148" i="1"/>
  <c r="I166" i="1"/>
  <c r="I179" i="1"/>
  <c r="I169" i="1"/>
  <c r="I195" i="1"/>
  <c r="I175" i="1"/>
  <c r="I165" i="1"/>
  <c r="I155" i="1"/>
  <c r="I184" i="1"/>
  <c r="I181" i="1"/>
  <c r="I153" i="1"/>
  <c r="I178" i="1"/>
  <c r="I171" i="1"/>
  <c r="I19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K1" authorId="0" shapeId="0" xr:uid="{71B1942D-0631-6443-852C-47B24DAEE639}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</rPr>
          <t xml:space="preserve">
Lehetséges PONTOS szövegezés:
- A fentiekre tekintettel parkolási férőhelyre jogosult
- A fentiekre tekintettel férőhelyhiány miatt várólistára került.
- A fentiekre tekintettel kérelme elutasításra került.</t>
        </r>
      </text>
    </comment>
  </commentList>
</comments>
</file>

<file path=xl/sharedStrings.xml><?xml version="1.0" encoding="utf-8"?>
<sst xmlns="http://schemas.openxmlformats.org/spreadsheetml/2006/main" count="883" uniqueCount="178">
  <si>
    <t>Kérvényazonosító</t>
  </si>
  <si>
    <t>Kar</t>
  </si>
  <si>
    <t>Tagozat</t>
  </si>
  <si>
    <t>Határontúli (igen/nem)</t>
  </si>
  <si>
    <t>Távolság (km)</t>
  </si>
  <si>
    <t>Távolság (pontszám)</t>
  </si>
  <si>
    <t>Időtartam (perc)</t>
  </si>
  <si>
    <t>Időtartam (pont)</t>
  </si>
  <si>
    <t>Összesen (pont)</t>
  </si>
  <si>
    <t>Ponthatár</t>
  </si>
  <si>
    <t>Döntés</t>
  </si>
  <si>
    <t>Várólistán betöltött helye</t>
  </si>
  <si>
    <t>Helyszín (parkolás)</t>
  </si>
  <si>
    <t>Idősáv (parkolás)</t>
  </si>
  <si>
    <t>2026/27/1/NKE/PK/125</t>
  </si>
  <si>
    <t>RTK</t>
  </si>
  <si>
    <t>Nappali</t>
  </si>
  <si>
    <t>nem</t>
  </si>
  <si>
    <t>A fentiekre tekintettel parkolási férőhelyre jogosult</t>
  </si>
  <si>
    <t>2026/27/1/NKE/PK/11</t>
  </si>
  <si>
    <t>2026/27/1/NKE/PK/5</t>
  </si>
  <si>
    <t>2026/27/1/NKE/PK/43</t>
  </si>
  <si>
    <t>2026/27/1/NKE/PK/115</t>
  </si>
  <si>
    <t>2026/27/1/NKE/PK/28</t>
  </si>
  <si>
    <t>2026/27/1/NKE/PK/7</t>
  </si>
  <si>
    <t>2026/27/1/NKE/PK/80</t>
  </si>
  <si>
    <t>2026/27/1/NKE/PK/93</t>
  </si>
  <si>
    <t>2026/27/1/NKE/PK/139</t>
  </si>
  <si>
    <t>2026/27/1/NKE/PK/35</t>
  </si>
  <si>
    <t>2026/27/1/NKE/PK/134</t>
  </si>
  <si>
    <t>A fentiekre tekintettel férőhelyhiány miatt várólistára került.</t>
  </si>
  <si>
    <t>2026/27/1/NKE/PK/15</t>
  </si>
  <si>
    <t>2026/27/1/NKE/PK/89</t>
  </si>
  <si>
    <t>A fentiekre tekintettel a kérelme elutasításra került.</t>
  </si>
  <si>
    <t>2026/27/1/NKE/PK/54</t>
  </si>
  <si>
    <t>2026/27/1/NKE/PK/42</t>
  </si>
  <si>
    <t>Levelező</t>
  </si>
  <si>
    <t>2026/27/1/NKE/PK/29</t>
  </si>
  <si>
    <t>2026/27/1/NKE/PK/116</t>
  </si>
  <si>
    <t>2026/27/1/NKE/PK/135</t>
  </si>
  <si>
    <t>2026/27/1/NKE/PK/30</t>
  </si>
  <si>
    <t>2026/27/1/NKE/PK/53</t>
  </si>
  <si>
    <t>2026/27/1/NKE/PK/69</t>
  </si>
  <si>
    <t>2026/27/1/NKE/PK/52</t>
  </si>
  <si>
    <t>2026/27/1/NKE/PK/64</t>
  </si>
  <si>
    <t>2026/27/1/NKE/PK/55</t>
  </si>
  <si>
    <t>2026/27/1/NKE/PK/25</t>
  </si>
  <si>
    <t>2026/27/1/NKE/PK/66</t>
  </si>
  <si>
    <t>2026/27/1/NKE/PK/40</t>
  </si>
  <si>
    <t>2026/27/1/NKE/PK/60</t>
  </si>
  <si>
    <t>2026/27/1/NKE/PK/3</t>
  </si>
  <si>
    <t>2026/27/1/NKE/PK/105</t>
  </si>
  <si>
    <t>2026/27/1/NKE/PK/71</t>
  </si>
  <si>
    <t>2026/27/1/NKE/PK/88</t>
  </si>
  <si>
    <t>2026/27/1/NKE/PK/103</t>
  </si>
  <si>
    <t>2026/27/1/NKE/PK/106</t>
  </si>
  <si>
    <t>2026/27/1/NKE/PK/48</t>
  </si>
  <si>
    <t>2026/27/1/NKE/PK/58</t>
  </si>
  <si>
    <t>2026/27/1/NKE/PK/131</t>
  </si>
  <si>
    <t>2026/27/1/NKE/PK/85</t>
  </si>
  <si>
    <t>2026/27/1/NKE/PK/59</t>
  </si>
  <si>
    <t>2026/27/1/NKE/PK/34</t>
  </si>
  <si>
    <t>2026/27/1/NKE/PK/119</t>
  </si>
  <si>
    <t>2026/27/1/NKE/PK/121</t>
  </si>
  <si>
    <t>2026/27/1/NKE/PK/39</t>
  </si>
  <si>
    <t>2026/27/1/NKE/PK/56</t>
  </si>
  <si>
    <t>2026/27/1/NKE/PK/41</t>
  </si>
  <si>
    <t>2026/27/1/NKE/PK/128</t>
  </si>
  <si>
    <t>2026/27/1/NKE/PK/130</t>
  </si>
  <si>
    <t>2026/27/1/NKE/PK/49</t>
  </si>
  <si>
    <t>2026/27/1/NKE/PK/50</t>
  </si>
  <si>
    <t>2026/27/1/NKE/PK/72</t>
  </si>
  <si>
    <t>2026/27/1/NKE/PK/81</t>
  </si>
  <si>
    <t>2026/27/1/NKE/PK/86</t>
  </si>
  <si>
    <t>2026/27/1/NKE/PK/87</t>
  </si>
  <si>
    <t>2026/27/1/NKE/PK/110</t>
  </si>
  <si>
    <t>2026/27/1/NKE/PK/122</t>
  </si>
  <si>
    <t>2026/27/1/NKE/PK/124</t>
  </si>
  <si>
    <t>2026/27/1/NKE/PK/132</t>
  </si>
  <si>
    <t>2026/27/1/NKE/PK/38</t>
  </si>
  <si>
    <t>2026/27/1/NKE/PK/51</t>
  </si>
  <si>
    <t>2026/27/1/NKE/PK/84</t>
  </si>
  <si>
    <t>NITK</t>
  </si>
  <si>
    <t>2026/27/1/NKE/PK/76</t>
  </si>
  <si>
    <t>2026/27/1/NKE/PK/101</t>
  </si>
  <si>
    <t>2026/27/1/NKE/PK/79</t>
  </si>
  <si>
    <t>2026/27/1/NKE/PK/126</t>
  </si>
  <si>
    <t>Kollégiumi férőhellyel rendelkezik</t>
  </si>
  <si>
    <t>2026/27/1/NKE/PK/127</t>
  </si>
  <si>
    <t>2026/27/1/NKE/PK/63</t>
  </si>
  <si>
    <t>2026/27/1/NKE/PK/57</t>
  </si>
  <si>
    <t>HHK</t>
  </si>
  <si>
    <t>2026/27/1/NKE/PK/19</t>
  </si>
  <si>
    <t>2026/27/1/NKE/PK/138</t>
  </si>
  <si>
    <t>2026/27/1/NKE/PK/102</t>
  </si>
  <si>
    <t>2026/27/1/NKE/PK/92</t>
  </si>
  <si>
    <t>2026/27/1/NKE/PK/109</t>
  </si>
  <si>
    <t>ÁNTK</t>
  </si>
  <si>
    <t>2026/27/1/NKE/PK/62</t>
  </si>
  <si>
    <t>2026/27/1/NKE/PK/123</t>
  </si>
  <si>
    <t>2026/27/1/NKE/PK/61</t>
  </si>
  <si>
    <t>2026/27/1/NKE/PK/74</t>
  </si>
  <si>
    <t>2026/27/1/NKE/PK/104</t>
  </si>
  <si>
    <t>2026/27/1/NKE/PK/46</t>
  </si>
  <si>
    <t>2026/27/1/NKE/PK/113</t>
  </si>
  <si>
    <t>2026/27/1/NKE/PK/137</t>
  </si>
  <si>
    <t>2026/27/1/NKE/PK/17</t>
  </si>
  <si>
    <t>2026/27/1/NKE/PK/23</t>
  </si>
  <si>
    <t>2026/27/1/NKE/PK/44</t>
  </si>
  <si>
    <t>2026/27/1/NKE/PK/47</t>
  </si>
  <si>
    <t>2026/27/1/NKE/PK/8</t>
  </si>
  <si>
    <t>2026/27/1/NKE/PK/120</t>
  </si>
  <si>
    <t>2026/27/1/NKE/PK/133</t>
  </si>
  <si>
    <t>2026/27/1/NKE/PK/94</t>
  </si>
  <si>
    <t>2026/27/1/NKE/PK/118</t>
  </si>
  <si>
    <t>2026/27/1/NKE/PK/21</t>
  </si>
  <si>
    <t>2026/27/1/NKE/PK/26</t>
  </si>
  <si>
    <t>2026/27/1/NKE/PK/75</t>
  </si>
  <si>
    <t>2026/27/1/NKE/PK/9</t>
  </si>
  <si>
    <t>2026/27/1/NKE/PK/14</t>
  </si>
  <si>
    <t>2026/27/1/NKE/PK/65</t>
  </si>
  <si>
    <t>2026/27/1/NKE/PK/78</t>
  </si>
  <si>
    <t>2026/27/1/NKE/PK/12</t>
  </si>
  <si>
    <t>2026/27/1/NKE/PK/45</t>
  </si>
  <si>
    <t>2026/27/1/NKE/PK/4</t>
  </si>
  <si>
    <t>2026/27/1/NKE/PK/2</t>
  </si>
  <si>
    <t>2026/27/1/NKE/PK/13</t>
  </si>
  <si>
    <t>2026/27/1/NKE/PK/22</t>
  </si>
  <si>
    <t>2026/27/1/NKE/PK/77</t>
  </si>
  <si>
    <t>2026/27/1/NKE/PK/18</t>
  </si>
  <si>
    <t>2026/27/1/NKE/PK/31</t>
  </si>
  <si>
    <t>2026/27/1/NKE/PK/99</t>
  </si>
  <si>
    <t>2026/27/1/NKE/PK/6</t>
  </si>
  <si>
    <t>2026/27/1/NKE/PK/24</t>
  </si>
  <si>
    <t>2026/27/1/NKE/PK/20</t>
  </si>
  <si>
    <t>2026/27/1/NKE/PK/108</t>
  </si>
  <si>
    <t>2026/27/1/NKE/PK/114</t>
  </si>
  <si>
    <t>2026/27/1/NKE/PK/117</t>
  </si>
  <si>
    <t>2026/27/1/NKE/PK/90</t>
  </si>
  <si>
    <t>2026/27/1/NKE/PK/70</t>
  </si>
  <si>
    <t>2026/27/1/NKE/PK/82</t>
  </si>
  <si>
    <t>2026/27/1/NKE/PK/91</t>
  </si>
  <si>
    <t>2026/27/1/NKE/PK/129</t>
  </si>
  <si>
    <t>2026/27/1/NKE/PK/107</t>
  </si>
  <si>
    <t>2026/27/1/NKE/PK/1</t>
  </si>
  <si>
    <t>2026/27/1/NKE/PK/10</t>
  </si>
  <si>
    <t>2026/27/1/NKE/PK/16</t>
  </si>
  <si>
    <t>2026/27/1/NKE/PK/27</t>
  </si>
  <si>
    <t>2026/27/1/NKE/PK/32</t>
  </si>
  <si>
    <t>2026/27/1/NKE/PK/33</t>
  </si>
  <si>
    <t>2026/27/1/NKE/PK/36</t>
  </si>
  <si>
    <t>2026/27/1/NKE/PK/37</t>
  </si>
  <si>
    <t>2026/27/1/NKE/PK/67</t>
  </si>
  <si>
    <t>2026/27/1/NKE/PK/68</t>
  </si>
  <si>
    <t>2026/27/1/NKE/PK/95</t>
  </si>
  <si>
    <t>2026/27/1/NKE/PK/96</t>
  </si>
  <si>
    <t>2026/27/1/NKE/PK/97</t>
  </si>
  <si>
    <t>2026/27/1/NKE/PK/100</t>
  </si>
  <si>
    <t>2026/27/1/NKE/PK/111</t>
  </si>
  <si>
    <t>2026/27/1/NKE/PK/112</t>
  </si>
  <si>
    <t>2026/27/1/NKE/PK/136</t>
  </si>
  <si>
    <t>2026/27/1/NKE/PK/140</t>
  </si>
  <si>
    <t>2026/27/1/NKE/PK/141</t>
  </si>
  <si>
    <t>2026/27/1/NKE/PK/142</t>
  </si>
  <si>
    <t>2026/27/1/NKE/PK/143</t>
  </si>
  <si>
    <t>2026/27/1/NKE/PK/144</t>
  </si>
  <si>
    <t>2026/27/1/NKE/PK/145</t>
  </si>
  <si>
    <t>2026/27/1/NKE/PK/98</t>
  </si>
  <si>
    <t>Hallgató Neptun kódja</t>
  </si>
  <si>
    <t>Kérvénytemplate azonosító</t>
  </si>
  <si>
    <t>Hallgató kérvény azonosító</t>
  </si>
  <si>
    <t>Döntés dátuma</t>
  </si>
  <si>
    <t>Döntés indok</t>
  </si>
  <si>
    <t>Döntő Neptun kódja</t>
  </si>
  <si>
    <t>OVLCV7</t>
  </si>
  <si>
    <t>Oszlop1</t>
  </si>
  <si>
    <t>Oszlop2</t>
  </si>
  <si>
    <t>VTK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</si>
</sst>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2"/>
      <color theme="1"/>
      <name val="Aptos Narrow"/>
      <family val="2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0"/>
      <color rgb="FF000000"/>
      <name val="Verdana"/>
    </font>
    <font>
      <sz val="10"/>
      <color theme="1"/>
      <name val="Verdana"/>
      <charset val="238"/>
    </font>
    <font>
      <sz val="10"/>
      <color theme="1"/>
      <name val="Verdana"/>
    </font>
    <font>
      <sz val="10"/>
      <color rgb="FF222222"/>
      <name val="Verdana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4" fillId="3" borderId="1" xfId="0" applyFont="1" applyFill="1" applyBorder="1"/>
    <xf numFmtId="0" fontId="1" fillId="3" borderId="1" xfId="0" applyFont="1" applyFill="1" applyBorder="1"/>
    <xf numFmtId="0" fontId="5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0" borderId="0" xfId="0" applyFont="1"/>
    <xf numFmtId="0" fontId="3" fillId="3" borderId="1" xfId="0" applyFont="1" applyFill="1" applyBorder="1"/>
    <xf numFmtId="0" fontId="5" fillId="5" borderId="1" xfId="0" applyFont="1" applyFill="1" applyBorder="1"/>
    <xf numFmtId="0" fontId="8" fillId="2" borderId="2" xfId="0" applyFont="1" applyFill="1" applyBorder="1"/>
    <xf numFmtId="0" fontId="8" fillId="5" borderId="2" xfId="0" applyFont="1" applyFill="1" applyBorder="1"/>
    <xf numFmtId="14" fontId="0" fillId="0" borderId="0" xfId="0" applyNumberFormat="1"/>
    <xf numFmtId="0" fontId="0" fillId="0" borderId="0" xfId="0" applyAlignment="1">
      <alignment vertical="top" wrapText="1"/>
    </xf>
    <xf numFmtId="0" fontId="4" fillId="0" borderId="0" xfId="0" applyFont="1"/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9" fillId="5" borderId="1" xfId="0" applyFont="1" applyFill="1" applyBorder="1"/>
    <xf numFmtId="0" fontId="3" fillId="5" borderId="1" xfId="0" applyFont="1" applyFill="1" applyBorder="1"/>
    <xf numFmtId="0" fontId="1" fillId="5" borderId="3" xfId="0" applyFont="1" applyFill="1" applyBorder="1"/>
    <xf numFmtId="0" fontId="4" fillId="5" borderId="1" xfId="0" applyFont="1" applyFill="1" applyBorder="1"/>
    <xf numFmtId="0" fontId="11" fillId="5" borderId="1" xfId="0" applyFont="1" applyFill="1" applyBorder="1"/>
    <xf numFmtId="0" fontId="4" fillId="5" borderId="3" xfId="0" applyFont="1" applyFill="1" applyBorder="1"/>
    <xf numFmtId="0" fontId="9" fillId="5" borderId="4" xfId="0" applyFont="1" applyFill="1" applyBorder="1"/>
    <xf numFmtId="0" fontId="10" fillId="5" borderId="1" xfId="0" applyFont="1" applyFill="1" applyBorder="1"/>
    <xf numFmtId="0" fontId="9" fillId="5" borderId="6" xfId="0" applyFont="1" applyFill="1" applyBorder="1"/>
    <xf numFmtId="0" fontId="12" fillId="5" borderId="1" xfId="0" applyFont="1" applyFill="1" applyBorder="1" applyAlignment="1">
      <alignment wrapText="1"/>
    </xf>
    <xf numFmtId="0" fontId="5" fillId="7" borderId="1" xfId="0" applyFont="1" applyFill="1" applyBorder="1"/>
    <xf numFmtId="0" fontId="1" fillId="5" borderId="5" xfId="0" applyFont="1" applyFill="1" applyBorder="1"/>
    <xf numFmtId="0" fontId="9" fillId="7" borderId="1" xfId="0" applyFont="1" applyFill="1" applyBorder="1"/>
    <xf numFmtId="0" fontId="9" fillId="7" borderId="0" xfId="0" applyFont="1" applyFill="1"/>
    <xf numFmtId="0" fontId="4" fillId="7" borderId="1" xfId="0" applyFont="1" applyFill="1" applyBorder="1"/>
    <xf numFmtId="0" fontId="4" fillId="7" borderId="3" xfId="0" applyFont="1" applyFill="1" applyBorder="1"/>
    <xf numFmtId="0" fontId="1" fillId="7" borderId="1" xfId="0" applyFont="1" applyFill="1" applyBorder="1"/>
    <xf numFmtId="0" fontId="1" fillId="7" borderId="9" xfId="0" applyFont="1" applyFill="1" applyBorder="1"/>
    <xf numFmtId="0" fontId="1" fillId="7" borderId="3" xfId="0" applyFont="1" applyFill="1" applyBorder="1"/>
    <xf numFmtId="0" fontId="11" fillId="7" borderId="1" xfId="0" applyFont="1" applyFill="1" applyBorder="1"/>
    <xf numFmtId="0" fontId="11" fillId="7" borderId="6" xfId="0" applyFont="1" applyFill="1" applyBorder="1"/>
    <xf numFmtId="0" fontId="1" fillId="7" borderId="8" xfId="0" applyFont="1" applyFill="1" applyBorder="1"/>
    <xf numFmtId="0" fontId="10" fillId="7" borderId="1" xfId="0" applyFont="1" applyFill="1" applyBorder="1"/>
    <xf numFmtId="0" fontId="9" fillId="7" borderId="6" xfId="0" applyFont="1" applyFill="1" applyBorder="1"/>
    <xf numFmtId="0" fontId="3" fillId="7" borderId="1" xfId="0" applyFont="1" applyFill="1" applyBorder="1"/>
    <xf numFmtId="0" fontId="0" fillId="7" borderId="1" xfId="0" applyFill="1" applyBorder="1"/>
    <xf numFmtId="0" fontId="9" fillId="2" borderId="1" xfId="0" applyFont="1" applyFill="1" applyBorder="1"/>
    <xf numFmtId="0" fontId="9" fillId="2" borderId="6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/>
    <xf numFmtId="0" fontId="5" fillId="2" borderId="1" xfId="0" applyFont="1" applyFill="1" applyBorder="1"/>
    <xf numFmtId="0" fontId="11" fillId="2" borderId="1" xfId="0" applyFont="1" applyFill="1" applyBorder="1"/>
    <xf numFmtId="0" fontId="11" fillId="2" borderId="6" xfId="0" applyFont="1" applyFill="1" applyBorder="1"/>
    <xf numFmtId="0" fontId="4" fillId="2" borderId="1" xfId="0" applyFont="1" applyFill="1" applyBorder="1"/>
    <xf numFmtId="0" fontId="5" fillId="7" borderId="4" xfId="0" applyFont="1" applyFill="1" applyBorder="1"/>
    <xf numFmtId="0" fontId="11" fillId="7" borderId="3" xfId="0" applyFont="1" applyFill="1" applyBorder="1"/>
    <xf numFmtId="0" fontId="10" fillId="7" borderId="3" xfId="0" applyFont="1" applyFill="1" applyBorder="1"/>
    <xf numFmtId="0" fontId="9" fillId="5" borderId="7" xfId="0" applyFont="1" applyFill="1" applyBorder="1"/>
    <xf numFmtId="0" fontId="9" fillId="2" borderId="5" xfId="0" applyFont="1" applyFill="1" applyBorder="1"/>
    <xf numFmtId="0" fontId="3" fillId="2" borderId="1" xfId="0" applyFont="1" applyFill="1" applyBorder="1"/>
    <xf numFmtId="164" fontId="1" fillId="7" borderId="1" xfId="0" applyNumberFormat="1" applyFont="1" applyFill="1" applyBorder="1"/>
    <xf numFmtId="0" fontId="11" fillId="2" borderId="3" xfId="0" applyFont="1" applyFill="1" applyBorder="1"/>
    <xf numFmtId="0" fontId="4" fillId="2" borderId="3" xfId="0" applyFont="1" applyFill="1" applyBorder="1"/>
    <xf numFmtId="1" fontId="1" fillId="7" borderId="1" xfId="0" applyNumberFormat="1" applyFont="1" applyFill="1" applyBorder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color theme="1"/>
      </font>
      <fill>
        <patternFill patternType="solid"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-0.499984740745262"/>
        </patternFill>
      </fill>
    </dxf>
    <dxf>
      <font>
        <color theme="0"/>
      </font>
      <fill>
        <patternFill>
          <bgColor rgb="FF002060"/>
        </patternFill>
      </fill>
    </dxf>
    <dxf>
      <font>
        <color theme="1"/>
      </font>
      <fill>
        <patternFill patternType="solid"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99AB92-9847-FB4E-B5B4-EB1AEDFD7C14}" name="Táblázat1" displayName="Táblázat1" ref="A1:B6" totalsRowShown="0" headerRowDxfId="3" dataDxfId="2">
  <autoFilter ref="A1:B6" xr:uid="{9899AB92-9847-FB4E-B5B4-EB1AEDFD7C14}"/>
  <tableColumns count="2">
    <tableColumn id="1" xr3:uid="{C24A9B18-233E-5B46-AB4A-A197212C0AF7}" name="Oszlop1" dataDxfId="1"/>
    <tableColumn id="2" xr3:uid="{2F098FEA-ECC3-4F4B-8362-89623934C981}" name="Oszlop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E333-48D2-4E42-A002-00F7EA495BC7}">
  <dimension ref="A1:N278"/>
  <sheetViews>
    <sheetView tabSelected="1" workbookViewId="0">
      <pane ySplit="1" topLeftCell="A2" activePane="bottomLeft" state="frozen"/>
      <selection pane="bottomLeft" activeCell="J135" sqref="J135"/>
    </sheetView>
  </sheetViews>
  <sheetFormatPr defaultColWidth="9.125" defaultRowHeight="12.75" customHeight="1"/>
  <cols>
    <col min="1" max="1" width="23.625" style="2" bestFit="1" customWidth="1"/>
    <col min="2" max="2" width="12.625" style="2" customWidth="1"/>
    <col min="3" max="3" width="16.125" style="2" customWidth="1"/>
    <col min="4" max="4" width="22.375" style="2" customWidth="1"/>
    <col min="5" max="5" width="19.875" style="2" customWidth="1"/>
    <col min="6" max="6" width="23.875" style="2" bestFit="1" customWidth="1"/>
    <col min="7" max="7" width="19.375" style="2" bestFit="1" customWidth="1"/>
    <col min="8" max="8" width="19.5" style="2" bestFit="1" customWidth="1"/>
    <col min="9" max="9" width="18.875" style="2" bestFit="1" customWidth="1"/>
    <col min="10" max="10" width="11.5" style="2" bestFit="1" customWidth="1"/>
    <col min="11" max="11" width="59.625" style="2" bestFit="1" customWidth="1"/>
    <col min="12" max="12" width="28.5" style="2" bestFit="1" customWidth="1"/>
    <col min="13" max="13" width="45.625" style="2" bestFit="1" customWidth="1"/>
    <col min="14" max="14" width="93.625" style="2" bestFit="1" customWidth="1"/>
    <col min="15" max="16384" width="9.125" style="2"/>
  </cols>
  <sheetData>
    <row r="1" spans="1:14">
      <c r="A1" s="16" t="s">
        <v>0</v>
      </c>
      <c r="B1" s="16" t="s">
        <v>1</v>
      </c>
      <c r="C1" s="17" t="s">
        <v>2</v>
      </c>
      <c r="D1" s="17" t="s">
        <v>3</v>
      </c>
      <c r="E1" s="17" t="s">
        <v>4</v>
      </c>
      <c r="F1" s="1" t="s">
        <v>5</v>
      </c>
      <c r="G1" s="17" t="s">
        <v>6</v>
      </c>
      <c r="H1" s="1" t="s">
        <v>7</v>
      </c>
      <c r="I1" s="1" t="s">
        <v>8</v>
      </c>
      <c r="J1" s="17" t="s">
        <v>9</v>
      </c>
      <c r="K1" s="16" t="s">
        <v>10</v>
      </c>
      <c r="L1" s="17" t="s">
        <v>11</v>
      </c>
      <c r="M1" s="1" t="s">
        <v>12</v>
      </c>
      <c r="N1" s="1" t="s">
        <v>13</v>
      </c>
    </row>
    <row r="2" spans="1:14" s="34" customFormat="1">
      <c r="A2" s="31" t="s">
        <v>14</v>
      </c>
      <c r="B2" s="32" t="s">
        <v>15</v>
      </c>
      <c r="C2" s="33" t="s">
        <v>16</v>
      </c>
      <c r="D2" s="32" t="s">
        <v>17</v>
      </c>
      <c r="E2" s="34">
        <v>311</v>
      </c>
      <c r="F2" s="34">
        <f>IF(E2&gt;280,15,(IF(E2&gt;260,14,IF(E2&gt;240,13,IF(E2&gt;220,12,IF(E2&gt;200,11,IF(E2&gt;180,10,IF(E2&gt;160,9,IF(E2&gt;140,8,IF(E2&gt;120,7,IF(E2&gt;100,6,IF(E2&gt;80,5,IF(E2&gt;60,4,IF(E2&gt;40,3,IF(E2&gt;20,2,IF(E2&gt;0,1,0))))))))))))))))+IF(D2="igen",5,0)</f>
        <v>15</v>
      </c>
      <c r="G2" s="34">
        <v>200</v>
      </c>
      <c r="H2" s="34">
        <f>IF(G2&gt;225,15,(IF(G2&gt;210,14,IF(G2&gt;195,13,IF(G2&gt;180,12,IF(G2&gt;165,11,IF(G2&gt;150,10,IF(G2&gt;135,9,IF(G2&gt;120,8,IF(G2&gt;105,7,IF(G2&gt;90,6,IF(G2&gt;75,5,IF(G2&gt;60,4,IF(G2&gt;45,3,IF(G2&gt;30,2,IF(G2&gt;0,1,0))))))))))))))))</f>
        <v>13</v>
      </c>
      <c r="I2" s="34">
        <f>SUM(F2,H2)</f>
        <v>28</v>
      </c>
      <c r="J2" s="35">
        <v>4</v>
      </c>
      <c r="K2" s="28" t="s">
        <v>18</v>
      </c>
      <c r="L2" s="36"/>
      <c r="M2" s="28" t="str">
        <f>IF(K2="A fentiekre tekintettel parkolási férőhelyre jogosult",IF(C2="Nappali"," a Ludovika Huszár Lovarda melletti parkolóban",IF(AND(C2="Levelező",B2="RTK")," az Orczy Úti Kollégium",IF(C2="Levelező"," a Ludovika Huszár Lovarda melletti parkolóban",0)))," ")</f>
        <v xml:space="preserve"> a Ludovika Huszár Lovarda melletti parkolóban</v>
      </c>
      <c r="N2" s="28" t="str">
        <f>IF(K2="A fentiekre tekintettel parkolási férőhelyre jogosult",IF(C2="Nappali","minden héten hétfő reggel 6:00 órától csütörtök 22:00 óráig.",IF(AND(C2="Levelező",B2="RTK"),"az aktuális képzés időtartama alatt minden héten hétfő reggel 6:00 órától szombat 22:00 óráig.",IF(C2="Levelező","minden héten péntek reggel 6:00 órától szombat 22:00 óráig.",0)))," ")</f>
        <v>minden héten hétfő reggel 6:00 órától csütörtök 22:00 óráig.</v>
      </c>
    </row>
    <row r="3" spans="1:14" s="34" customFormat="1">
      <c r="A3" s="38" t="s">
        <v>19</v>
      </c>
      <c r="B3" s="39" t="s">
        <v>15</v>
      </c>
      <c r="C3" s="34" t="s">
        <v>16</v>
      </c>
      <c r="D3" s="32" t="s">
        <v>17</v>
      </c>
      <c r="E3" s="34">
        <v>204</v>
      </c>
      <c r="F3" s="34">
        <f>IF(E3&gt;280,15,(IF(E3&gt;260,14,IF(E3&gt;240,13,IF(E3&gt;220,12,IF(E3&gt;200,11,IF(E3&gt;180,10,IF(E3&gt;160,9,IF(E3&gt;140,8,IF(E3&gt;120,7,IF(E3&gt;100,6,IF(E3&gt;80,5,IF(E3&gt;60,4,IF(E3&gt;40,3,IF(E3&gt;20,2,IF(E3&gt;0,1,0))))))))))))))))+IF(D3="igen",5,0)</f>
        <v>11</v>
      </c>
      <c r="G3" s="34">
        <v>160</v>
      </c>
      <c r="H3" s="34">
        <f>IF(G3&gt;225,15,(IF(G3&gt;210,14,IF(G3&gt;195,13,IF(G3&gt;180,12,IF(G3&gt;165,11,IF(G3&gt;150,10,IF(G3&gt;135,9,IF(G3&gt;120,8,IF(G3&gt;105,7,IF(G3&gt;90,6,IF(G3&gt;75,5,IF(G3&gt;60,4,IF(G3&gt;45,3,IF(G3&gt;30,2,IF(G3&gt;0,1,0))))))))))))))))</f>
        <v>10</v>
      </c>
      <c r="I3" s="34">
        <f>SUM(F3,H3)</f>
        <v>21</v>
      </c>
      <c r="J3" s="35">
        <v>4</v>
      </c>
      <c r="K3" s="28" t="s">
        <v>18</v>
      </c>
      <c r="L3" s="36"/>
      <c r="M3" s="28" t="str">
        <f t="shared" ref="M3:M14" si="0">IF(K3="A fentiekre tekintettel parkolási férőhelyre jogosult",IF(C3="Nappali"," a Ludovika Huszár Lovarda melletti parkolóban",IF(AND(C3="Levelező",B3="RTK")," az Orczy Úti Kollégium",IF(C3="Levelező"," a Ludovika Huszár Lovarda melletti parkolóban",0)))," ")</f>
        <v xml:space="preserve"> a Ludovika Huszár Lovarda melletti parkolóban</v>
      </c>
      <c r="N3" s="28" t="str">
        <f t="shared" ref="N3:N14" si="1">IF(K3="A fentiekre tekintettel parkolási férőhelyre jogosult",IF(C3="Nappali","minden héten hétfő reggel 6:00 órától csütörtök 22:00 óráig.",IF(AND(C3="Levelező",B3="RTK"),"az aktuális képzés időtartama alatt minden héten hétfő reggel 6:00 órától szombat 22:00 óráig.",IF(C3="Levelező","minden héten péntek reggel 6:00 órától szombat 22:00 óráig.",0)))," ")</f>
        <v>minden héten hétfő reggel 6:00 órától csütörtök 22:00 óráig.</v>
      </c>
    </row>
    <row r="4" spans="1:14" s="34" customFormat="1">
      <c r="A4" s="38" t="s">
        <v>20</v>
      </c>
      <c r="B4" s="36" t="s">
        <v>15</v>
      </c>
      <c r="C4" s="34" t="s">
        <v>16</v>
      </c>
      <c r="D4" s="32" t="s">
        <v>17</v>
      </c>
      <c r="E4" s="40">
        <v>196</v>
      </c>
      <c r="F4" s="34">
        <f>IF(E4&gt;280,15,(IF(E4&gt;260,14,IF(E4&gt;240,13,IF(E4&gt;220,12,IF(E4&gt;200,11,IF(E4&gt;180,10,IF(E4&gt;160,9,IF(E4&gt;140,8,IF(E4&gt;120,7,IF(E4&gt;100,6,IF(E4&gt;80,5,IF(E4&gt;60,4,IF(E4&gt;40,3,IF(E4&gt;20,2,IF(E4&gt;0,1,0))))))))))))))))+IF(D4="igen",5,0)</f>
        <v>10</v>
      </c>
      <c r="G4" s="34">
        <v>165</v>
      </c>
      <c r="H4" s="34">
        <f>IF(G4&gt;225,15,(IF(G4&gt;210,14,IF(G4&gt;195,13,IF(G4&gt;180,12,IF(G4&gt;165,11,IF(G4&gt;150,10,IF(G4&gt;135,9,IF(G4&gt;120,8,IF(G4&gt;105,7,IF(G4&gt;90,6,IF(G4&gt;75,5,IF(G4&gt;60,4,IF(G4&gt;45,3,IF(G4&gt;30,2,IF(G4&gt;0,1,0))))))))))))))))</f>
        <v>10</v>
      </c>
      <c r="I4" s="34">
        <f>SUM(F4,H4)</f>
        <v>20</v>
      </c>
      <c r="J4" s="35">
        <v>4</v>
      </c>
      <c r="K4" s="28" t="s">
        <v>18</v>
      </c>
      <c r="L4" s="36"/>
      <c r="M4" s="28" t="str">
        <f t="shared" si="0"/>
        <v xml:space="preserve"> a Ludovika Huszár Lovarda melletti parkolóban</v>
      </c>
      <c r="N4" s="28" t="str">
        <f t="shared" si="1"/>
        <v>minden héten hétfő reggel 6:00 órától csütörtök 22:00 óráig.</v>
      </c>
    </row>
    <row r="5" spans="1:14" s="34" customFormat="1">
      <c r="A5" s="41" t="s">
        <v>21</v>
      </c>
      <c r="B5" s="36" t="s">
        <v>15</v>
      </c>
      <c r="C5" s="34" t="s">
        <v>16</v>
      </c>
      <c r="D5" s="32" t="s">
        <v>17</v>
      </c>
      <c r="E5" s="34">
        <v>194</v>
      </c>
      <c r="F5" s="34">
        <f>IF(E5&gt;280,15,(IF(E5&gt;260,14,IF(E5&gt;240,13,IF(E5&gt;220,12,IF(E5&gt;200,11,IF(E5&gt;180,10,IF(E5&gt;160,9,IF(E5&gt;140,8,IF(E5&gt;120,7,IF(E5&gt;100,6,IF(E5&gt;80,5,IF(E5&gt;60,4,IF(E5&gt;40,3,IF(E5&gt;20,2,IF(E5&gt;0,1,0))))))))))))))))+IF(D5="igen",5,0)</f>
        <v>10</v>
      </c>
      <c r="G5" s="34">
        <v>150</v>
      </c>
      <c r="H5" s="34">
        <f>IF(G5&gt;225,15,(IF(G5&gt;210,14,IF(G5&gt;195,13,IF(G5&gt;180,12,IF(G5&gt;165,11,IF(G5&gt;150,10,IF(G5&gt;135,9,IF(G5&gt;120,8,IF(G5&gt;105,7,IF(G5&gt;90,6,IF(G5&gt;75,5,IF(G5&gt;60,4,IF(G5&gt;45,3,IF(G5&gt;30,2,IF(G5&gt;0,1,0))))))))))))))))</f>
        <v>9</v>
      </c>
      <c r="I5" s="34">
        <f>SUM(F5,H5)</f>
        <v>19</v>
      </c>
      <c r="J5" s="35">
        <v>4</v>
      </c>
      <c r="K5" s="28" t="s">
        <v>18</v>
      </c>
      <c r="L5" s="36"/>
      <c r="M5" s="28" t="str">
        <f t="shared" si="0"/>
        <v xml:space="preserve"> a Ludovika Huszár Lovarda melletti parkolóban</v>
      </c>
      <c r="N5" s="28" t="str">
        <f t="shared" si="1"/>
        <v>minden héten hétfő reggel 6:00 órától csütörtök 22:00 óráig.</v>
      </c>
    </row>
    <row r="6" spans="1:14" s="34" customFormat="1">
      <c r="A6" s="41" t="s">
        <v>22</v>
      </c>
      <c r="B6" s="36" t="s">
        <v>15</v>
      </c>
      <c r="C6" s="34" t="s">
        <v>16</v>
      </c>
      <c r="D6" s="34" t="s">
        <v>17</v>
      </c>
      <c r="E6" s="34">
        <v>167</v>
      </c>
      <c r="F6" s="34">
        <f>IF(E6&gt;280,15,(IF(E6&gt;260,14,IF(E6&gt;240,13,IF(E6&gt;220,12,IF(E6&gt;200,11,IF(E6&gt;180,10,IF(E6&gt;160,9,IF(E6&gt;140,8,IF(E6&gt;120,7,IF(E6&gt;100,6,IF(E6&gt;80,5,IF(E6&gt;60,4,IF(E6&gt;40,3,IF(E6&gt;20,2,IF(E6&gt;0,1,0))))))))))))))))+IF(D6="igen",5,0)</f>
        <v>9</v>
      </c>
      <c r="G6" s="42">
        <v>115</v>
      </c>
      <c r="H6" s="34">
        <f>IF(G6&gt;225,15,(IF(G6&gt;210,14,IF(G6&gt;195,13,IF(G6&gt;180,12,IF(G6&gt;165,11,IF(G6&gt;150,10,IF(G6&gt;135,9,IF(G6&gt;120,8,IF(G6&gt;105,7,IF(G6&gt;90,6,IF(G6&gt;75,5,IF(G6&gt;60,4,IF(G6&gt;45,3,IF(G6&gt;30,2,IF(G6&gt;0,1,0))))))))))))))))</f>
        <v>7</v>
      </c>
      <c r="I6" s="34">
        <f>SUM(F6,H6)</f>
        <v>16</v>
      </c>
      <c r="J6" s="35">
        <v>4</v>
      </c>
      <c r="K6" s="28" t="s">
        <v>18</v>
      </c>
      <c r="L6" s="36"/>
      <c r="M6" s="28" t="str">
        <f t="shared" si="0"/>
        <v xml:space="preserve"> a Ludovika Huszár Lovarda melletti parkolóban</v>
      </c>
      <c r="N6" s="28" t="str">
        <f t="shared" si="1"/>
        <v>minden héten hétfő reggel 6:00 órától csütörtök 22:00 óráig.</v>
      </c>
    </row>
    <row r="7" spans="1:14" s="34" customFormat="1">
      <c r="A7" s="38" t="s">
        <v>23</v>
      </c>
      <c r="B7" s="36" t="s">
        <v>15</v>
      </c>
      <c r="C7" s="37" t="s">
        <v>16</v>
      </c>
      <c r="D7" s="32" t="s">
        <v>17</v>
      </c>
      <c r="E7" s="34">
        <v>102</v>
      </c>
      <c r="F7" s="34">
        <f>IF(E7&gt;280,15,(IF(E7&gt;260,14,IF(E7&gt;240,13,IF(E7&gt;220,12,IF(E7&gt;200,11,IF(E7&gt;180,10,IF(E7&gt;160,9,IF(E7&gt;140,8,IF(E7&gt;120,7,IF(E7&gt;100,6,IF(E7&gt;80,5,IF(E7&gt;60,4,IF(E7&gt;40,3,IF(E7&gt;20,2,IF(E7&gt;0,1,0))))))))))))))))+IF(D7="igen",5,0)</f>
        <v>6</v>
      </c>
      <c r="G7" s="34">
        <v>90</v>
      </c>
      <c r="H7" s="34">
        <f>IF(G7&gt;225,15,(IF(G7&gt;210,14,IF(G7&gt;195,13,IF(G7&gt;180,12,IF(G7&gt;165,11,IF(G7&gt;150,10,IF(G7&gt;135,9,IF(G7&gt;120,8,IF(G7&gt;105,7,IF(G7&gt;90,6,IF(G7&gt;75,5,IF(G7&gt;60,4,IF(G7&gt;45,3,IF(G7&gt;30,2,IF(G7&gt;0,1,0))))))))))))))))</f>
        <v>5</v>
      </c>
      <c r="I7" s="34">
        <f>SUM(F7,H7)</f>
        <v>11</v>
      </c>
      <c r="J7" s="35">
        <v>4</v>
      </c>
      <c r="K7" s="28" t="s">
        <v>18</v>
      </c>
      <c r="L7" s="36"/>
      <c r="M7" s="28" t="str">
        <f t="shared" si="0"/>
        <v xml:space="preserve"> a Ludovika Huszár Lovarda melletti parkolóban</v>
      </c>
      <c r="N7" s="28" t="str">
        <f t="shared" si="1"/>
        <v>minden héten hétfő reggel 6:00 órától csütörtök 22:00 óráig.</v>
      </c>
    </row>
    <row r="8" spans="1:14" s="34" customFormat="1">
      <c r="A8" s="38" t="s">
        <v>24</v>
      </c>
      <c r="B8" s="36" t="s">
        <v>15</v>
      </c>
      <c r="C8" s="34" t="s">
        <v>16</v>
      </c>
      <c r="D8" s="32" t="s">
        <v>17</v>
      </c>
      <c r="E8" s="34">
        <v>68</v>
      </c>
      <c r="F8" s="34">
        <f>IF(E8&gt;280,15,(IF(E8&gt;260,14,IF(E8&gt;240,13,IF(E8&gt;220,12,IF(E8&gt;200,11,IF(E8&gt;180,10,IF(E8&gt;160,9,IF(E8&gt;140,8,IF(E8&gt;120,7,IF(E8&gt;100,6,IF(E8&gt;80,5,IF(E8&gt;60,4,IF(E8&gt;40,3,IF(E8&gt;20,2,IF(E8&gt;0,1,0))))))))))))))))+IF(D8="igen",5,0)</f>
        <v>4</v>
      </c>
      <c r="G8" s="34">
        <v>72.5</v>
      </c>
      <c r="H8" s="34">
        <f>IF(G8&gt;225,15,(IF(G8&gt;210,14,IF(G8&gt;195,13,IF(G8&gt;180,12,IF(G8&gt;165,11,IF(G8&gt;150,10,IF(G8&gt;135,9,IF(G8&gt;120,8,IF(G8&gt;105,7,IF(G8&gt;90,6,IF(G8&gt;75,5,IF(G8&gt;60,4,IF(G8&gt;45,3,IF(G8&gt;30,2,IF(G8&gt;0,1,0))))))))))))))))</f>
        <v>4</v>
      </c>
      <c r="I8" s="34">
        <f>SUM(F8,H8)</f>
        <v>8</v>
      </c>
      <c r="J8" s="35">
        <v>4</v>
      </c>
      <c r="K8" s="28" t="s">
        <v>18</v>
      </c>
      <c r="L8" s="36"/>
      <c r="M8" s="28" t="str">
        <f t="shared" si="0"/>
        <v xml:space="preserve"> a Ludovika Huszár Lovarda melletti parkolóban</v>
      </c>
      <c r="N8" s="28" t="str">
        <f t="shared" si="1"/>
        <v>minden héten hétfő reggel 6:00 órától csütörtök 22:00 óráig.</v>
      </c>
    </row>
    <row r="9" spans="1:14" s="34" customFormat="1">
      <c r="A9" s="41" t="s">
        <v>25</v>
      </c>
      <c r="B9" s="36" t="s">
        <v>15</v>
      </c>
      <c r="C9" s="34" t="s">
        <v>16</v>
      </c>
      <c r="D9" s="32" t="s">
        <v>17</v>
      </c>
      <c r="E9" s="34">
        <v>44</v>
      </c>
      <c r="F9" s="34">
        <f>IF(E9&gt;280,15,(IF(E9&gt;260,14,IF(E9&gt;240,13,IF(E9&gt;220,12,IF(E9&gt;200,11,IF(E9&gt;180,10,IF(E9&gt;160,9,IF(E9&gt;140,8,IF(E9&gt;120,7,IF(E9&gt;100,6,IF(E9&gt;80,5,IF(E9&gt;60,4,IF(E9&gt;40,3,IF(E9&gt;20,2,IF(E9&gt;0,1,0))))))))))))))))+IF(D9="igen",5,0)</f>
        <v>3</v>
      </c>
      <c r="G9" s="34">
        <v>65</v>
      </c>
      <c r="H9" s="34">
        <f>IF(G9&gt;225,15,(IF(G9&gt;210,14,IF(G9&gt;195,13,IF(G9&gt;180,12,IF(G9&gt;165,11,IF(G9&gt;150,10,IF(G9&gt;135,9,IF(G9&gt;120,8,IF(G9&gt;105,7,IF(G9&gt;90,6,IF(G9&gt;75,5,IF(G9&gt;60,4,IF(G9&gt;45,3,IF(G9&gt;30,2,IF(G9&gt;0,1,0))))))))))))))))</f>
        <v>4</v>
      </c>
      <c r="I9" s="34">
        <f>SUM(F9,H9)</f>
        <v>7</v>
      </c>
      <c r="J9" s="35">
        <v>4</v>
      </c>
      <c r="K9" s="28" t="s">
        <v>18</v>
      </c>
      <c r="L9" s="36"/>
      <c r="M9" s="28" t="str">
        <f t="shared" si="0"/>
        <v xml:space="preserve"> a Ludovika Huszár Lovarda melletti parkolóban</v>
      </c>
      <c r="N9" s="28" t="str">
        <f t="shared" si="1"/>
        <v>minden héten hétfő reggel 6:00 órától csütörtök 22:00 óráig.</v>
      </c>
    </row>
    <row r="10" spans="1:14" s="34" customFormat="1">
      <c r="A10" s="41" t="s">
        <v>26</v>
      </c>
      <c r="B10" s="36" t="s">
        <v>15</v>
      </c>
      <c r="C10" s="34" t="s">
        <v>16</v>
      </c>
      <c r="D10" s="32" t="s">
        <v>17</v>
      </c>
      <c r="E10" s="34">
        <v>31</v>
      </c>
      <c r="F10" s="34">
        <f>IF(E10&gt;280,15,(IF(E10&gt;260,14,IF(E10&gt;240,13,IF(E10&gt;220,12,IF(E10&gt;200,11,IF(E10&gt;180,10,IF(E10&gt;160,9,IF(E10&gt;140,8,IF(E10&gt;120,7,IF(E10&gt;100,6,IF(E10&gt;80,5,IF(E10&gt;60,4,IF(E10&gt;40,3,IF(E10&gt;20,2,IF(E10&gt;0,1,0))))))))))))))))+IF(D10="igen",5,0)</f>
        <v>2</v>
      </c>
      <c r="G10" s="34">
        <v>72.5</v>
      </c>
      <c r="H10" s="34">
        <f>IF(G10&gt;225,15,(IF(G10&gt;210,14,IF(G10&gt;195,13,IF(G10&gt;180,12,IF(G10&gt;165,11,IF(G10&gt;150,10,IF(G10&gt;135,9,IF(G10&gt;120,8,IF(G10&gt;105,7,IF(G10&gt;90,6,IF(G10&gt;75,5,IF(G10&gt;60,4,IF(G10&gt;45,3,IF(G10&gt;30,2,IF(G10&gt;0,1,0))))))))))))))))</f>
        <v>4</v>
      </c>
      <c r="I10" s="34">
        <f>SUM(F10,H10)</f>
        <v>6</v>
      </c>
      <c r="J10" s="35">
        <v>4</v>
      </c>
      <c r="K10" s="28" t="s">
        <v>18</v>
      </c>
      <c r="L10" s="36"/>
      <c r="M10" s="28" t="str">
        <f t="shared" si="0"/>
        <v xml:space="preserve"> a Ludovika Huszár Lovarda melletti parkolóban</v>
      </c>
      <c r="N10" s="28" t="str">
        <f t="shared" si="1"/>
        <v>minden héten hétfő reggel 6:00 órától csütörtök 22:00 óráig.</v>
      </c>
    </row>
    <row r="11" spans="1:14" s="34" customFormat="1">
      <c r="A11" s="41" t="s">
        <v>27</v>
      </c>
      <c r="B11" s="36" t="s">
        <v>15</v>
      </c>
      <c r="C11" s="34" t="s">
        <v>16</v>
      </c>
      <c r="D11" s="34" t="s">
        <v>17</v>
      </c>
      <c r="E11" s="34">
        <v>41.8</v>
      </c>
      <c r="F11" s="34">
        <f>IF(E11&gt;280,15,(IF(E11&gt;260,14,IF(E11&gt;240,13,IF(E11&gt;220,12,IF(E11&gt;200,11,IF(E11&gt;180,10,IF(E11&gt;160,9,IF(E11&gt;140,8,IF(E11&gt;120,7,IF(E11&gt;100,6,IF(E11&gt;80,5,IF(E11&gt;60,4,IF(E11&gt;40,3,IF(E11&gt;20,2,IF(E11&gt;0,1,0))))))))))))))))+IF(D11="igen",5,0)</f>
        <v>3</v>
      </c>
      <c r="G11" s="34">
        <v>42.5</v>
      </c>
      <c r="H11" s="34">
        <f>IF(G11&gt;225,15,(IF(G11&gt;210,14,IF(G11&gt;195,13,IF(G11&gt;180,12,IF(G11&gt;165,11,IF(G11&gt;150,10,IF(G11&gt;135,9,IF(G11&gt;120,8,IF(G11&gt;105,7,IF(G11&gt;90,6,IF(G11&gt;75,5,IF(G11&gt;60,4,IF(G11&gt;45,3,IF(G11&gt;30,2,IF(G11&gt;0,1,0))))))))))))))))</f>
        <v>2</v>
      </c>
      <c r="I11" s="34">
        <f>SUM(F11,H11)</f>
        <v>5</v>
      </c>
      <c r="J11" s="35">
        <v>4</v>
      </c>
      <c r="K11" s="28" t="s">
        <v>18</v>
      </c>
      <c r="L11" s="36"/>
      <c r="M11" s="28" t="str">
        <f t="shared" si="0"/>
        <v xml:space="preserve"> a Ludovika Huszár Lovarda melletti parkolóban</v>
      </c>
      <c r="N11" s="28" t="str">
        <f t="shared" si="1"/>
        <v>minden héten hétfő reggel 6:00 órától csütörtök 22:00 óráig.</v>
      </c>
    </row>
    <row r="12" spans="1:14" s="34" customFormat="1">
      <c r="A12" s="41" t="s">
        <v>28</v>
      </c>
      <c r="B12" s="33" t="s">
        <v>15</v>
      </c>
      <c r="C12" s="32" t="s">
        <v>16</v>
      </c>
      <c r="D12" s="32" t="s">
        <v>17</v>
      </c>
      <c r="E12" s="34">
        <v>26.4</v>
      </c>
      <c r="F12" s="34">
        <f>IF(E12&gt;280,15,(IF(E12&gt;260,14,IF(E12&gt;240,13,IF(E12&gt;220,12,IF(E12&gt;200,11,IF(E12&gt;180,10,IF(E12&gt;160,9,IF(E12&gt;140,8,IF(E12&gt;120,7,IF(E12&gt;100,6,IF(E12&gt;80,5,IF(E12&gt;60,4,IF(E12&gt;40,3,IF(E12&gt;20,2,IF(E12&gt;0,1,0))))))))))))))))+IF(D12="igen",5,0)</f>
        <v>2</v>
      </c>
      <c r="G12" s="34">
        <v>36</v>
      </c>
      <c r="H12" s="34">
        <f>IF(G12&gt;225,15,(IF(G12&gt;210,14,IF(G12&gt;195,13,IF(G12&gt;180,12,IF(G12&gt;165,11,IF(G12&gt;150,10,IF(G12&gt;135,9,IF(G12&gt;120,8,IF(G12&gt;105,7,IF(G12&gt;90,6,IF(G12&gt;75,5,IF(G12&gt;60,4,IF(G12&gt;45,3,IF(G12&gt;30,2,IF(G12&gt;0,1,0))))))))))))))))</f>
        <v>2</v>
      </c>
      <c r="I12" s="34">
        <f>SUM(F12,H12)</f>
        <v>4</v>
      </c>
      <c r="J12" s="35">
        <v>4</v>
      </c>
      <c r="K12" s="54" t="s">
        <v>18</v>
      </c>
      <c r="L12" s="36"/>
      <c r="M12" s="28" t="str">
        <f t="shared" si="0"/>
        <v xml:space="preserve"> a Ludovika Huszár Lovarda melletti parkolóban</v>
      </c>
      <c r="N12" s="28" t="str">
        <f t="shared" si="1"/>
        <v>minden héten hétfő reggel 6:00 órától csütörtök 22:00 óráig.</v>
      </c>
    </row>
    <row r="13" spans="1:14" s="47" customFormat="1">
      <c r="A13" s="45" t="s">
        <v>29</v>
      </c>
      <c r="B13" s="46" t="s">
        <v>15</v>
      </c>
      <c r="C13" s="47" t="s">
        <v>16</v>
      </c>
      <c r="D13" s="48" t="s">
        <v>17</v>
      </c>
      <c r="E13" s="47">
        <v>8.1999999999999993</v>
      </c>
      <c r="F13" s="47">
        <f>IF(E13&gt;280,15,(IF(E13&gt;260,14,IF(E13&gt;240,13,IF(E13&gt;220,12,IF(E13&gt;200,11,IF(E13&gt;180,10,IF(E13&gt;160,9,IF(E13&gt;140,8,IF(E13&gt;120,7,IF(E13&gt;100,6,IF(E13&gt;80,5,IF(E13&gt;60,4,IF(E13&gt;40,3,IF(E13&gt;20,2,IF(E13&gt;0,1,0))))))))))))))))+IF(D13="igen",5,0)</f>
        <v>1</v>
      </c>
      <c r="G13" s="47">
        <v>30.5</v>
      </c>
      <c r="H13" s="47">
        <f>IF(G13&gt;225,15,(IF(G13&gt;210,14,IF(G13&gt;195,13,IF(G13&gt;180,12,IF(G13&gt;165,11,IF(G13&gt;150,10,IF(G13&gt;135,9,IF(G13&gt;120,8,IF(G13&gt;105,7,IF(G13&gt;90,6,IF(G13&gt;75,5,IF(G13&gt;60,4,IF(G13&gt;45,3,IF(G13&gt;30,2,IF(G13&gt;0,1,0))))))))))))))))</f>
        <v>2</v>
      </c>
      <c r="I13" s="47">
        <f>SUM(F13,H13)</f>
        <v>3</v>
      </c>
      <c r="J13" s="49">
        <v>4</v>
      </c>
      <c r="K13" s="50" t="s">
        <v>30</v>
      </c>
      <c r="L13" s="46"/>
      <c r="M13" s="50" t="str">
        <f t="shared" si="0"/>
        <v xml:space="preserve"> </v>
      </c>
      <c r="N13" s="50" t="str">
        <f t="shared" si="1"/>
        <v xml:space="preserve"> </v>
      </c>
    </row>
    <row r="14" spans="1:14" s="47" customFormat="1">
      <c r="A14" s="52" t="s">
        <v>31</v>
      </c>
      <c r="B14" s="46" t="s">
        <v>15</v>
      </c>
      <c r="C14" s="47" t="s">
        <v>16</v>
      </c>
      <c r="D14" s="53" t="s">
        <v>17</v>
      </c>
      <c r="E14" s="47">
        <v>8.1</v>
      </c>
      <c r="F14" s="47">
        <f>IF(E14&gt;280,15,(IF(E14&gt;260,14,IF(E14&gt;240,13,IF(E14&gt;220,12,IF(E14&gt;200,11,IF(E14&gt;180,10,IF(E14&gt;160,9,IF(E14&gt;140,8,IF(E14&gt;120,7,IF(E14&gt;100,6,IF(E14&gt;80,5,IF(E14&gt;60,4,IF(E14&gt;40,3,IF(E14&gt;20,2,IF(E14&gt;0,1,0))))))))))))))))+IF(D14="igen",5,0)</f>
        <v>1</v>
      </c>
      <c r="G14" s="47">
        <v>24.5</v>
      </c>
      <c r="H14" s="47">
        <f>IF(G14&gt;225,15,(IF(G14&gt;210,14,IF(G14&gt;195,13,IF(G14&gt;180,12,IF(G14&gt;165,11,IF(G14&gt;150,10,IF(G14&gt;135,9,IF(G14&gt;120,8,IF(G14&gt;105,7,IF(G14&gt;90,6,IF(G14&gt;75,5,IF(G14&gt;60,4,IF(G14&gt;45,3,IF(G14&gt;30,2,IF(G14&gt;0,1,0))))))))))))))))</f>
        <v>1</v>
      </c>
      <c r="I14" s="47">
        <f>SUM(F14,H14)</f>
        <v>2</v>
      </c>
      <c r="J14" s="49">
        <v>4</v>
      </c>
      <c r="K14" s="50" t="s">
        <v>30</v>
      </c>
      <c r="L14" s="46"/>
      <c r="M14" s="50" t="str">
        <f t="shared" si="0"/>
        <v xml:space="preserve"> </v>
      </c>
      <c r="N14" s="50" t="str">
        <f t="shared" si="1"/>
        <v xml:space="preserve"> </v>
      </c>
    </row>
    <row r="15" spans="1:14" s="6" customFormat="1">
      <c r="A15" s="26" t="s">
        <v>32</v>
      </c>
      <c r="B15" s="20" t="s">
        <v>15</v>
      </c>
      <c r="C15" s="7" t="s">
        <v>16</v>
      </c>
      <c r="D15" s="21" t="s">
        <v>17</v>
      </c>
      <c r="E15" s="7">
        <v>0</v>
      </c>
      <c r="F15" s="7">
        <f>IF(E15&gt;280,15,(IF(E15&gt;260,14,IF(E15&gt;240,13,IF(E15&gt;220,12,IF(E15&gt;200,11,IF(E15&gt;180,10,IF(E15&gt;160,9,IF(E15&gt;140,8,IF(E15&gt;120,7,IF(E15&gt;100,6,IF(E15&gt;80,5,IF(E15&gt;60,4,IF(E15&gt;40,3,IF(E15&gt;20,2,IF(E15&gt;0,1,0))))))))))))))))+IF(D15="igen",5,0)</f>
        <v>0</v>
      </c>
      <c r="G15" s="7">
        <v>0</v>
      </c>
      <c r="H15" s="7">
        <f>IF(G15&gt;225,15,(IF(G15&gt;210,14,IF(G15&gt;195,13,IF(G15&gt;180,12,IF(G15&gt;165,11,IF(G15&gt;150,10,IF(G15&gt;135,9,IF(G15&gt;120,8,IF(G15&gt;105,7,IF(G15&gt;90,6,IF(G15&gt;75,5,IF(G15&gt;60,4,IF(G15&gt;45,3,IF(G15&gt;30,2,IF(G15&gt;0,1,0))))))))))))))))</f>
        <v>0</v>
      </c>
      <c r="I15" s="7">
        <f>SUM(F15,H15)</f>
        <v>0</v>
      </c>
      <c r="J15" s="7"/>
      <c r="K15" s="29" t="s">
        <v>33</v>
      </c>
      <c r="L15" s="7"/>
      <c r="M15" s="7"/>
      <c r="N15" s="7"/>
    </row>
    <row r="16" spans="1:14" s="6" customFormat="1" ht="12.75" customHeight="1">
      <c r="A16" s="57" t="s">
        <v>34</v>
      </c>
      <c r="B16" s="20" t="s">
        <v>15</v>
      </c>
      <c r="C16" s="21" t="s">
        <v>16</v>
      </c>
      <c r="D16" s="21" t="s">
        <v>17</v>
      </c>
      <c r="E16" s="7"/>
      <c r="F16" s="7">
        <f>IF(E16&gt;280,15,(IF(E16&gt;260,14,IF(E16&gt;240,13,IF(E16&gt;220,12,IF(E16&gt;200,11,IF(E16&gt;180,10,IF(E16&gt;160,9,IF(E16&gt;140,8,IF(E16&gt;120,7,IF(E16&gt;100,6,IF(E16&gt;80,5,IF(E16&gt;60,4,IF(E16&gt;40,3,IF(E16&gt;20,2,IF(E16&gt;0,1,0))))))))))))))))+IF(D16="igen",5,0)</f>
        <v>0</v>
      </c>
      <c r="G16" s="7"/>
      <c r="H16" s="7">
        <f>IF(G16&gt;225,15,(IF(G16&gt;210,14,IF(G16&gt;195,13,IF(G16&gt;180,12,IF(G16&gt;165,11,IF(G16&gt;150,10,IF(G16&gt;135,9,IF(G16&gt;120,8,IF(G16&gt;105,7,IF(G16&gt;90,6,IF(G16&gt;75,5,IF(G16&gt;60,4,IF(G16&gt;45,3,IF(G16&gt;30,2,IF(G16&gt;0,1,0))))))))))))))))</f>
        <v>0</v>
      </c>
      <c r="I16" s="7">
        <f>SUM(F16,H16)</f>
        <v>0</v>
      </c>
      <c r="J16" s="7"/>
      <c r="K16" s="29" t="s">
        <v>33</v>
      </c>
      <c r="L16" s="7"/>
      <c r="M16" s="10" t="str">
        <f>IF(K16="A fentiekre tekintettel parkolási férőhelyre jogosult",IF(C16="Nappali"," a Ludovika Huszár Lovarda melletti parkolóban",IF(AND(C16="Levelező",B16="RTK")," az Orczy Úti Kollégium",IF(C16="Levelező"," a Ludovika Huszár Lovarda melletti parkolóban",0)))," ")</f>
        <v xml:space="preserve"> </v>
      </c>
      <c r="N16" s="10" t="str">
        <f>IF(K16="A fentiekre tekintettel parkolási férőhelyre jogosult",IF(C16="Nappali","minden héten hétfő reggel 6:00 órától csütörtök 22:00 óráig.",IF(AND(C16="Levelező",B16="RTK"),"az aktuális képzés időtartama alatt minden héten hétfő reggel 6:00 órától szombat 22:00 óráig.",IF(C16="Levelező","minden héten péntek reggel 6:00 órától szombat 22:00 óráig.",0)))," ")</f>
        <v xml:space="preserve"> </v>
      </c>
    </row>
    <row r="17" spans="1:14" s="34" customFormat="1">
      <c r="A17" s="30" t="s">
        <v>35</v>
      </c>
      <c r="B17" s="36" t="s">
        <v>15</v>
      </c>
      <c r="C17" s="34" t="s">
        <v>36</v>
      </c>
      <c r="D17" s="32" t="s">
        <v>17</v>
      </c>
      <c r="E17" s="34">
        <v>237</v>
      </c>
      <c r="F17" s="34">
        <f>IF(E17&gt;280,15,(IF(E17&gt;260,14,IF(E17&gt;240,13,IF(E17&gt;220,12,IF(E17&gt;200,11,IF(E17&gt;180,10,IF(E17&gt;160,9,IF(E17&gt;140,8,IF(E17&gt;120,7,IF(E17&gt;100,6,IF(E17&gt;80,5,IF(E17&gt;60,4,IF(E17&gt;40,3,IF(E17&gt;20,2,IF(E17&gt;0,1,0))))))))))))))))+IF(D17="igen",5,0)</f>
        <v>12</v>
      </c>
      <c r="G17" s="34">
        <v>185</v>
      </c>
      <c r="H17" s="34">
        <f>IF(G17&gt;225,15,(IF(G17&gt;210,14,IF(G17&gt;195,13,IF(G17&gt;180,12,IF(G17&gt;165,11,IF(G17&gt;150,10,IF(G17&gt;135,9,IF(G17&gt;120,8,IF(G17&gt;105,7,IF(G17&gt;90,6,IF(G17&gt;75,5,IF(G17&gt;60,4,IF(G17&gt;45,3,IF(G17&gt;30,2,IF(G17&gt;0,1,0))))))))))))))))</f>
        <v>12</v>
      </c>
      <c r="I17" s="34">
        <f>SUM(F17,H17)</f>
        <v>24</v>
      </c>
      <c r="J17" s="34">
        <v>4</v>
      </c>
      <c r="K17" s="28" t="s">
        <v>18</v>
      </c>
      <c r="M17" s="42" t="str">
        <f>IF(K17="A fentiekre tekintettel parkolási férőhelyre jogosult",IF(C17="Nappali"," a Ludovika Huszár Lovarda melletti parkolóban",IF(AND(C17="Levelező",B17="RTK")," az Orczy Úti Kollégium",IF(C17="Levelező"," a Ludovika Huszár Lovarda melletti parkolóban",0)))," ")</f>
        <v xml:space="preserve"> az Orczy Úti Kollégium</v>
      </c>
      <c r="N17" s="42" t="str">
        <f>IF(K17="A fentiekre tekintettel parkolási férőhelyre jogosult",IF(C17="Nappali","minden héten hétfő reggel 6:00 órától csütörtök 22:00 óráig.",IF(AND(C17="Levelező",B17="RTK"),"az aktuális képzés időtartama alatt minden héten hétfő reggel 6:00 órától szombat 22:00 óráig.",IF(C17="Levelező","minden héten péntek reggel 6:00 órától szombat 22:00 óráig.",0)))," ")</f>
        <v>az aktuális képzés időtartama alatt minden héten hétfő reggel 6:00 órától szombat 22:00 óráig.</v>
      </c>
    </row>
    <row r="18" spans="1:14" s="34" customFormat="1">
      <c r="A18" s="37" t="s">
        <v>37</v>
      </c>
      <c r="B18" s="36" t="s">
        <v>15</v>
      </c>
      <c r="C18" s="34" t="s">
        <v>36</v>
      </c>
      <c r="D18" s="32" t="s">
        <v>17</v>
      </c>
      <c r="E18" s="34">
        <v>243</v>
      </c>
      <c r="F18" s="34">
        <f>IF(E18&gt;280,15,(IF(E18&gt;260,14,IF(E18&gt;240,13,IF(E18&gt;220,12,IF(E18&gt;200,11,IF(E18&gt;180,10,IF(E18&gt;160,9,IF(E18&gt;140,8,IF(E18&gt;120,7,IF(E18&gt;100,6,IF(E18&gt;80,5,IF(E18&gt;60,4,IF(E18&gt;40,3,IF(E18&gt;20,2,IF(E18&gt;0,1,0))))))))))))))))+IF(D18="igen",5,0)</f>
        <v>13</v>
      </c>
      <c r="G18" s="34">
        <v>165</v>
      </c>
      <c r="H18" s="34">
        <f>IF(G18&gt;225,15,(IF(G18&gt;210,14,IF(G18&gt;195,13,IF(G18&gt;180,12,IF(G18&gt;165,11,IF(G18&gt;150,10,IF(G18&gt;135,9,IF(G18&gt;120,8,IF(G18&gt;105,7,IF(G18&gt;90,6,IF(G18&gt;75,5,IF(G18&gt;60,4,IF(G18&gt;45,3,IF(G18&gt;30,2,IF(G18&gt;0,1,0))))))))))))))))</f>
        <v>10</v>
      </c>
      <c r="I18" s="34">
        <f>SUM(F18,H18)</f>
        <v>23</v>
      </c>
      <c r="J18" s="34">
        <v>4</v>
      </c>
      <c r="K18" s="28" t="s">
        <v>18</v>
      </c>
      <c r="M18" s="42" t="str">
        <f t="shared" ref="M18:M41" si="2">IF(K18="A fentiekre tekintettel parkolási férőhelyre jogosult",IF(C18="Nappali"," a Ludovika Huszár Lovarda melletti parkolóban",IF(AND(C18="Levelező",B18="RTK")," az Orczy Úti Kollégium",IF(C18="Levelező"," a Ludovika Huszár Lovarda melletti parkolóban",0)))," ")</f>
        <v xml:space="preserve"> az Orczy Úti Kollégium</v>
      </c>
      <c r="N18" s="42" t="str">
        <f t="shared" ref="N18:N41" si="3">IF(K18="A fentiekre tekintettel parkolási férőhelyre jogosult",IF(C18="Nappali","minden héten hétfő reggel 6:00 órától csütörtök 22:00 óráig.",IF(AND(C18="Levelező",B18="RTK"),"az aktuális képzés időtartama alatt minden héten hétfő reggel 6:00 órától szombat 22:00 óráig.",IF(C18="Levelező","minden héten péntek reggel 6:00 órától szombat 22:00 óráig.",0)))," ")</f>
        <v>az aktuális képzés időtartama alatt minden héten hétfő reggel 6:00 órától szombat 22:00 óráig.</v>
      </c>
    </row>
    <row r="19" spans="1:14" s="34" customFormat="1">
      <c r="A19" s="30" t="s">
        <v>38</v>
      </c>
      <c r="B19" s="36" t="s">
        <v>15</v>
      </c>
      <c r="C19" s="34" t="s">
        <v>36</v>
      </c>
      <c r="D19" s="34" t="s">
        <v>17</v>
      </c>
      <c r="E19" s="34">
        <v>230</v>
      </c>
      <c r="F19" s="34">
        <f>IF(E19&gt;280,15,(IF(E19&gt;260,14,IF(E19&gt;240,13,IF(E19&gt;220,12,IF(E19&gt;200,11,IF(E19&gt;180,10,IF(E19&gt;160,9,IF(E19&gt;140,8,IF(E19&gt;120,7,IF(E19&gt;100,6,IF(E19&gt;80,5,IF(E19&gt;60,4,IF(E19&gt;40,3,IF(E19&gt;20,2,IF(E19&gt;0,1,0))))))))))))))))+IF(D19="igen",5,0)</f>
        <v>12</v>
      </c>
      <c r="G19" s="34">
        <v>155</v>
      </c>
      <c r="H19" s="34">
        <f>IF(G19&gt;225,15,(IF(G19&gt;210,14,IF(G19&gt;195,13,IF(G19&gt;180,12,IF(G19&gt;165,11,IF(G19&gt;150,10,IF(G19&gt;135,9,IF(G19&gt;120,8,IF(G19&gt;105,7,IF(G19&gt;90,6,IF(G19&gt;75,5,IF(G19&gt;60,4,IF(G19&gt;45,3,IF(G19&gt;30,2,IF(G19&gt;0,1,0))))))))))))))))</f>
        <v>10</v>
      </c>
      <c r="I19" s="34">
        <f>SUM(F19,H19)</f>
        <v>22</v>
      </c>
      <c r="J19" s="34">
        <v>4</v>
      </c>
      <c r="K19" s="28" t="s">
        <v>18</v>
      </c>
      <c r="M19" s="42" t="str">
        <f t="shared" si="2"/>
        <v xml:space="preserve"> az Orczy Úti Kollégium</v>
      </c>
      <c r="N19" s="42" t="str">
        <f t="shared" si="3"/>
        <v>az aktuális képzés időtartama alatt minden héten hétfő reggel 6:00 órától szombat 22:00 óráig.</v>
      </c>
    </row>
    <row r="20" spans="1:14" s="34" customFormat="1">
      <c r="A20" s="30" t="s">
        <v>39</v>
      </c>
      <c r="B20" s="36" t="s">
        <v>15</v>
      </c>
      <c r="C20" s="34" t="s">
        <v>36</v>
      </c>
      <c r="D20" s="34" t="s">
        <v>17</v>
      </c>
      <c r="E20" s="34">
        <v>231</v>
      </c>
      <c r="F20" s="34">
        <f>IF(E20&gt;280,15,(IF(E20&gt;260,14,IF(E20&gt;240,13,IF(E20&gt;220,12,IF(E20&gt;200,11,IF(E20&gt;180,10,IF(E20&gt;160,9,IF(E20&gt;140,8,IF(E20&gt;120,7,IF(E20&gt;100,6,IF(E20&gt;80,5,IF(E20&gt;60,4,IF(E20&gt;40,3,IF(E20&gt;20,2,IF(E20&gt;0,1,0))))))))))))))))+IF(D20="igen",5,0)</f>
        <v>12</v>
      </c>
      <c r="G20" s="34">
        <v>165</v>
      </c>
      <c r="H20" s="34">
        <f>IF(G20&gt;225,15,(IF(G20&gt;210,14,IF(G20&gt;195,13,IF(G20&gt;180,12,IF(G20&gt;165,11,IF(G20&gt;150,10,IF(G20&gt;135,9,IF(G20&gt;120,8,IF(G20&gt;105,7,IF(G20&gt;90,6,IF(G20&gt;75,5,IF(G20&gt;60,4,IF(G20&gt;45,3,IF(G20&gt;30,2,IF(G20&gt;0,1,0))))))))))))))))</f>
        <v>10</v>
      </c>
      <c r="I20" s="34">
        <f>SUM(F20,H20)</f>
        <v>22</v>
      </c>
      <c r="J20" s="34">
        <v>4</v>
      </c>
      <c r="K20" s="28" t="s">
        <v>18</v>
      </c>
      <c r="M20" s="42" t="str">
        <f t="shared" si="2"/>
        <v xml:space="preserve"> az Orczy Úti Kollégium</v>
      </c>
      <c r="N20" s="42" t="str">
        <f t="shared" si="3"/>
        <v>az aktuális képzés időtartama alatt minden héten hétfő reggel 6:00 órától szombat 22:00 óráig.</v>
      </c>
    </row>
    <row r="21" spans="1:14" s="34" customFormat="1">
      <c r="A21" s="37" t="s">
        <v>40</v>
      </c>
      <c r="B21" s="36" t="s">
        <v>15</v>
      </c>
      <c r="C21" s="34" t="s">
        <v>36</v>
      </c>
      <c r="D21" s="32" t="s">
        <v>17</v>
      </c>
      <c r="E21" s="34">
        <v>218</v>
      </c>
      <c r="F21" s="34">
        <f>IF(E21&gt;280,15,(IF(E21&gt;260,14,IF(E21&gt;240,13,IF(E21&gt;220,12,IF(E21&gt;200,11,IF(E21&gt;180,10,IF(E21&gt;160,9,IF(E21&gt;140,8,IF(E21&gt;120,7,IF(E21&gt;100,6,IF(E21&gt;80,5,IF(E21&gt;60,4,IF(E21&gt;40,3,IF(E21&gt;20,2,IF(E21&gt;0,1,0))))))))))))))))+IF(D21="igen",5,0)</f>
        <v>11</v>
      </c>
      <c r="G21" s="34">
        <v>160</v>
      </c>
      <c r="H21" s="34">
        <f>IF(G21&gt;225,15,(IF(G21&gt;210,14,IF(G21&gt;195,13,IF(G21&gt;180,12,IF(G21&gt;165,11,IF(G21&gt;150,10,IF(G21&gt;135,9,IF(G21&gt;120,8,IF(G21&gt;105,7,IF(G21&gt;90,6,IF(G21&gt;75,5,IF(G21&gt;60,4,IF(G21&gt;45,3,IF(G21&gt;30,2,IF(G21&gt;0,1,0))))))))))))))))</f>
        <v>10</v>
      </c>
      <c r="I21" s="34">
        <f>SUM(F21,H21)</f>
        <v>21</v>
      </c>
      <c r="J21" s="34">
        <v>4</v>
      </c>
      <c r="K21" s="28" t="s">
        <v>18</v>
      </c>
      <c r="M21" s="42" t="str">
        <f t="shared" si="2"/>
        <v xml:space="preserve"> az Orczy Úti Kollégium</v>
      </c>
      <c r="N21" s="42" t="str">
        <f t="shared" si="3"/>
        <v>az aktuális képzés időtartama alatt minden héten hétfő reggel 6:00 órától szombat 22:00 óráig.</v>
      </c>
    </row>
    <row r="22" spans="1:14" s="34" customFormat="1">
      <c r="A22" s="30" t="s">
        <v>41</v>
      </c>
      <c r="B22" s="36" t="s">
        <v>15</v>
      </c>
      <c r="C22" s="34" t="s">
        <v>36</v>
      </c>
      <c r="D22" s="32" t="s">
        <v>17</v>
      </c>
      <c r="E22" s="34">
        <v>208</v>
      </c>
      <c r="F22" s="34">
        <f>IF(E22&gt;280,15,(IF(E22&gt;260,14,IF(E22&gt;240,13,IF(E22&gt;220,12,IF(E22&gt;200,11,IF(E22&gt;180,10,IF(E22&gt;160,9,IF(E22&gt;140,8,IF(E22&gt;120,7,IF(E22&gt;100,6,IF(E22&gt;80,5,IF(E22&gt;60,4,IF(E22&gt;40,3,IF(E22&gt;20,2,IF(E22&gt;0,1,0))))))))))))))))+IF(D22="igen",5,0)</f>
        <v>11</v>
      </c>
      <c r="G22" s="34">
        <v>155</v>
      </c>
      <c r="H22" s="34">
        <f>IF(G22&gt;225,15,(IF(G22&gt;210,14,IF(G22&gt;195,13,IF(G22&gt;180,12,IF(G22&gt;165,11,IF(G22&gt;150,10,IF(G22&gt;135,9,IF(G22&gt;120,8,IF(G22&gt;105,7,IF(G22&gt;90,6,IF(G22&gt;75,5,IF(G22&gt;60,4,IF(G22&gt;45,3,IF(G22&gt;30,2,IF(G22&gt;0,1,0))))))))))))))))</f>
        <v>10</v>
      </c>
      <c r="I22" s="34">
        <f>SUM(F22,H22)</f>
        <v>21</v>
      </c>
      <c r="J22" s="34">
        <v>4</v>
      </c>
      <c r="K22" s="28" t="s">
        <v>18</v>
      </c>
      <c r="M22" s="42" t="str">
        <f t="shared" si="2"/>
        <v xml:space="preserve"> az Orczy Úti Kollégium</v>
      </c>
      <c r="N22" s="42" t="str">
        <f t="shared" si="3"/>
        <v>az aktuális képzés időtartama alatt minden héten hétfő reggel 6:00 órától szombat 22:00 óráig.</v>
      </c>
    </row>
    <row r="23" spans="1:14" s="34" customFormat="1">
      <c r="A23" s="30" t="s">
        <v>42</v>
      </c>
      <c r="B23" s="36" t="s">
        <v>15</v>
      </c>
      <c r="C23" s="34" t="s">
        <v>36</v>
      </c>
      <c r="D23" s="32" t="s">
        <v>17</v>
      </c>
      <c r="E23" s="34">
        <v>209</v>
      </c>
      <c r="F23" s="34">
        <f>IF(E23&gt;280,15,(IF(E23&gt;260,14,IF(E23&gt;240,13,IF(E23&gt;220,12,IF(E23&gt;200,11,IF(E23&gt;180,10,IF(E23&gt;160,9,IF(E23&gt;140,8,IF(E23&gt;120,7,IF(E23&gt;100,6,IF(E23&gt;80,5,IF(E23&gt;60,4,IF(E23&gt;40,3,IF(E23&gt;20,2,IF(E23&gt;0,1,0))))))))))))))))+IF(D23="igen",5,0)</f>
        <v>11</v>
      </c>
      <c r="G23" s="34">
        <v>150</v>
      </c>
      <c r="H23" s="34">
        <f>IF(G23&gt;225,15,(IF(G23&gt;210,14,IF(G23&gt;195,13,IF(G23&gt;180,12,IF(G23&gt;165,11,IF(G23&gt;150,10,IF(G23&gt;135,9,IF(G23&gt;120,8,IF(G23&gt;105,7,IF(G23&gt;90,6,IF(G23&gt;75,5,IF(G23&gt;60,4,IF(G23&gt;45,3,IF(G23&gt;30,2,IF(G23&gt;0,1,0))))))))))))))))</f>
        <v>9</v>
      </c>
      <c r="I23" s="34">
        <f>SUM(F23,H23)</f>
        <v>20</v>
      </c>
      <c r="J23" s="34">
        <v>4</v>
      </c>
      <c r="K23" s="28" t="s">
        <v>18</v>
      </c>
      <c r="M23" s="42" t="str">
        <f t="shared" si="2"/>
        <v xml:space="preserve"> az Orczy Úti Kollégium</v>
      </c>
      <c r="N23" s="42" t="str">
        <f t="shared" si="3"/>
        <v>az aktuális képzés időtartama alatt minden héten hétfő reggel 6:00 órától szombat 22:00 óráig.</v>
      </c>
    </row>
    <row r="24" spans="1:14" s="34" customFormat="1">
      <c r="A24" s="30" t="s">
        <v>43</v>
      </c>
      <c r="B24" s="36" t="s">
        <v>15</v>
      </c>
      <c r="C24" s="34" t="s">
        <v>36</v>
      </c>
      <c r="D24" s="32" t="s">
        <v>17</v>
      </c>
      <c r="E24" s="34">
        <v>183</v>
      </c>
      <c r="F24" s="34">
        <f>IF(E24&gt;280,15,(IF(E24&gt;260,14,IF(E24&gt;240,13,IF(E24&gt;220,12,IF(E24&gt;200,11,IF(E24&gt;180,10,IF(E24&gt;160,9,IF(E24&gt;140,8,IF(E24&gt;120,7,IF(E24&gt;100,6,IF(E24&gt;80,5,IF(E24&gt;60,4,IF(E24&gt;40,3,IF(E24&gt;20,2,IF(E24&gt;0,1,0))))))))))))))))+IF(D24="igen",5,0)</f>
        <v>10</v>
      </c>
      <c r="G24" s="34">
        <v>145</v>
      </c>
      <c r="H24" s="34">
        <f>IF(G24&gt;225,15,(IF(G24&gt;210,14,IF(G24&gt;195,13,IF(G24&gt;180,12,IF(G24&gt;165,11,IF(G24&gt;150,10,IF(G24&gt;135,9,IF(G24&gt;120,8,IF(G24&gt;105,7,IF(G24&gt;90,6,IF(G24&gt;75,5,IF(G24&gt;60,4,IF(G24&gt;45,3,IF(G24&gt;30,2,IF(G24&gt;0,1,0))))))))))))))))</f>
        <v>9</v>
      </c>
      <c r="I24" s="34">
        <f>SUM(F24,H24)</f>
        <v>19</v>
      </c>
      <c r="J24" s="34">
        <v>4</v>
      </c>
      <c r="K24" s="28" t="s">
        <v>18</v>
      </c>
      <c r="M24" s="42" t="str">
        <f t="shared" si="2"/>
        <v xml:space="preserve"> az Orczy Úti Kollégium</v>
      </c>
      <c r="N24" s="42" t="str">
        <f t="shared" si="3"/>
        <v>az aktuális képzés időtartama alatt minden héten hétfő reggel 6:00 órától szombat 22:00 óráig.</v>
      </c>
    </row>
    <row r="25" spans="1:14" s="34" customFormat="1">
      <c r="A25" s="30" t="s">
        <v>44</v>
      </c>
      <c r="B25" s="36" t="s">
        <v>15</v>
      </c>
      <c r="C25" s="34" t="s">
        <v>36</v>
      </c>
      <c r="D25" s="32" t="s">
        <v>17</v>
      </c>
      <c r="E25" s="34">
        <v>193</v>
      </c>
      <c r="F25" s="34">
        <f>IF(E25&gt;280,15,(IF(E25&gt;260,14,IF(E25&gt;240,13,IF(E25&gt;220,12,IF(E25&gt;200,11,IF(E25&gt;180,10,IF(E25&gt;160,9,IF(E25&gt;140,8,IF(E25&gt;120,7,IF(E25&gt;100,6,IF(E25&gt;80,5,IF(E25&gt;60,4,IF(E25&gt;40,3,IF(E25&gt;20,2,IF(E25&gt;0,1,0))))))))))))))))+IF(D25="igen",5,0)</f>
        <v>10</v>
      </c>
      <c r="G25" s="34">
        <v>145</v>
      </c>
      <c r="H25" s="34">
        <f>IF(G25&gt;225,15,(IF(G25&gt;210,14,IF(G25&gt;195,13,IF(G25&gt;180,12,IF(G25&gt;165,11,IF(G25&gt;150,10,IF(G25&gt;135,9,IF(G25&gt;120,8,IF(G25&gt;105,7,IF(G25&gt;90,6,IF(G25&gt;75,5,IF(G25&gt;60,4,IF(G25&gt;45,3,IF(G25&gt;30,2,IF(G25&gt;0,1,0))))))))))))))))</f>
        <v>9</v>
      </c>
      <c r="I25" s="34">
        <f>SUM(F25,H25)</f>
        <v>19</v>
      </c>
      <c r="J25" s="34">
        <v>4</v>
      </c>
      <c r="K25" s="28" t="s">
        <v>18</v>
      </c>
      <c r="M25" s="42" t="str">
        <f t="shared" si="2"/>
        <v xml:space="preserve"> az Orczy Úti Kollégium</v>
      </c>
      <c r="N25" s="42" t="str">
        <f t="shared" si="3"/>
        <v>az aktuális képzés időtartama alatt minden héten hétfő reggel 6:00 órától szombat 22:00 óráig.</v>
      </c>
    </row>
    <row r="26" spans="1:14" s="34" customFormat="1">
      <c r="A26" s="30" t="s">
        <v>45</v>
      </c>
      <c r="B26" s="33" t="s">
        <v>15</v>
      </c>
      <c r="C26" s="32" t="s">
        <v>36</v>
      </c>
      <c r="D26" s="32" t="s">
        <v>17</v>
      </c>
      <c r="E26" s="34">
        <v>161.5</v>
      </c>
      <c r="F26" s="34">
        <f>IF(E26&gt;280,15,(IF(E26&gt;260,14,IF(E26&gt;240,13,IF(E26&gt;220,12,IF(E26&gt;200,11,IF(E26&gt;180,10,IF(E26&gt;160,9,IF(E26&gt;140,8,IF(E26&gt;120,7,IF(E26&gt;100,6,IF(E26&gt;80,5,IF(E26&gt;60,4,IF(E26&gt;40,3,IF(E26&gt;20,2,IF(E26&gt;0,1,0))))))))))))))))+IF(D26="igen",5,0)</f>
        <v>9</v>
      </c>
      <c r="G26" s="34">
        <v>155</v>
      </c>
      <c r="H26" s="34">
        <f>IF(G26&gt;225,15,(IF(G26&gt;210,14,IF(G26&gt;195,13,IF(G26&gt;180,12,IF(G26&gt;165,11,IF(G26&gt;150,10,IF(G26&gt;135,9,IF(G26&gt;120,8,IF(G26&gt;105,7,IF(G26&gt;90,6,IF(G26&gt;75,5,IF(G26&gt;60,4,IF(G26&gt;45,3,IF(G26&gt;30,2,IF(G26&gt;0,1,0))))))))))))))))</f>
        <v>10</v>
      </c>
      <c r="I26" s="34">
        <f>SUM(F26,H26)</f>
        <v>19</v>
      </c>
      <c r="J26" s="34">
        <v>4</v>
      </c>
      <c r="K26" s="28" t="s">
        <v>18</v>
      </c>
      <c r="M26" s="42" t="str">
        <f t="shared" si="2"/>
        <v xml:space="preserve"> az Orczy Úti Kollégium</v>
      </c>
      <c r="N26" s="42" t="str">
        <f t="shared" si="3"/>
        <v>az aktuális képzés időtartama alatt minden héten hétfő reggel 6:00 órától szombat 22:00 óráig.</v>
      </c>
    </row>
    <row r="27" spans="1:14" s="34" customFormat="1">
      <c r="A27" s="37" t="s">
        <v>46</v>
      </c>
      <c r="B27" s="55" t="s">
        <v>15</v>
      </c>
      <c r="C27" s="37" t="s">
        <v>36</v>
      </c>
      <c r="D27" s="32" t="s">
        <v>17</v>
      </c>
      <c r="E27" s="34">
        <v>165</v>
      </c>
      <c r="F27" s="34">
        <f>IF(E27&gt;280,15,(IF(E27&gt;260,14,IF(E27&gt;240,13,IF(E27&gt;220,12,IF(E27&gt;200,11,IF(E27&gt;180,10,IF(E27&gt;160,9,IF(E27&gt;140,8,IF(E27&gt;120,7,IF(E27&gt;100,6,IF(E27&gt;80,5,IF(E27&gt;60,4,IF(E27&gt;40,3,IF(E27&gt;20,2,IF(E27&gt;0,1,0))))))))))))))))+IF(D27="igen",5,0)</f>
        <v>9</v>
      </c>
      <c r="G27" s="34">
        <v>125</v>
      </c>
      <c r="H27" s="34">
        <f>IF(G27&gt;225,15,(IF(G27&gt;210,14,IF(G27&gt;195,13,IF(G27&gt;180,12,IF(G27&gt;165,11,IF(G27&gt;150,10,IF(G27&gt;135,9,IF(G27&gt;120,8,IF(G27&gt;105,7,IF(G27&gt;90,6,IF(G27&gt;75,5,IF(G27&gt;60,4,IF(G27&gt;45,3,IF(G27&gt;30,2,IF(G27&gt;0,1,0))))))))))))))))</f>
        <v>8</v>
      </c>
      <c r="I27" s="34">
        <f>SUM(F27,H27)</f>
        <v>17</v>
      </c>
      <c r="J27" s="34">
        <v>4</v>
      </c>
      <c r="K27" s="28" t="s">
        <v>18</v>
      </c>
      <c r="M27" s="42" t="str">
        <f t="shared" si="2"/>
        <v xml:space="preserve"> az Orczy Úti Kollégium</v>
      </c>
      <c r="N27" s="42" t="str">
        <f t="shared" si="3"/>
        <v>az aktuális képzés időtartama alatt minden héten hétfő reggel 6:00 órától szombat 22:00 óráig.</v>
      </c>
    </row>
    <row r="28" spans="1:14" s="34" customFormat="1">
      <c r="A28" s="30" t="s">
        <v>47</v>
      </c>
      <c r="B28" s="36" t="s">
        <v>15</v>
      </c>
      <c r="C28" s="34" t="s">
        <v>36</v>
      </c>
      <c r="D28" s="32" t="s">
        <v>17</v>
      </c>
      <c r="E28" s="34">
        <v>166</v>
      </c>
      <c r="F28" s="34">
        <f>IF(E28&gt;280,15,(IF(E28&gt;260,14,IF(E28&gt;240,13,IF(E28&gt;220,12,IF(E28&gt;200,11,IF(E28&gt;180,10,IF(E28&gt;160,9,IF(E28&gt;140,8,IF(E28&gt;120,7,IF(E28&gt;100,6,IF(E28&gt;80,5,IF(E28&gt;60,4,IF(E28&gt;40,3,IF(E28&gt;20,2,IF(E28&gt;0,1,0))))))))))))))))+IF(D28="igen",5,0)</f>
        <v>9</v>
      </c>
      <c r="G28" s="34">
        <v>130</v>
      </c>
      <c r="H28" s="34">
        <f>IF(G28&gt;225,15,(IF(G28&gt;210,14,IF(G28&gt;195,13,IF(G28&gt;180,12,IF(G28&gt;165,11,IF(G28&gt;150,10,IF(G28&gt;135,9,IF(G28&gt;120,8,IF(G28&gt;105,7,IF(G28&gt;90,6,IF(G28&gt;75,5,IF(G28&gt;60,4,IF(G28&gt;45,3,IF(G28&gt;30,2,IF(G28&gt;0,1,0))))))))))))))))</f>
        <v>8</v>
      </c>
      <c r="I28" s="34">
        <f>SUM(F28,H28)</f>
        <v>17</v>
      </c>
      <c r="J28" s="34">
        <v>4</v>
      </c>
      <c r="K28" s="28" t="s">
        <v>18</v>
      </c>
      <c r="M28" s="42" t="str">
        <f t="shared" si="2"/>
        <v xml:space="preserve"> az Orczy Úti Kollégium</v>
      </c>
      <c r="N28" s="42" t="str">
        <f t="shared" si="3"/>
        <v>az aktuális képzés időtartama alatt minden héten hétfő reggel 6:00 órától szombat 22:00 óráig.</v>
      </c>
    </row>
    <row r="29" spans="1:14" s="34" customFormat="1">
      <c r="A29" s="30" t="s">
        <v>48</v>
      </c>
      <c r="B29" s="36" t="s">
        <v>15</v>
      </c>
      <c r="C29" s="34" t="s">
        <v>36</v>
      </c>
      <c r="D29" s="32" t="s">
        <v>17</v>
      </c>
      <c r="E29" s="34">
        <v>137</v>
      </c>
      <c r="F29" s="34">
        <f>IF(E29&gt;280,15,(IF(E29&gt;260,14,IF(E29&gt;240,13,IF(E29&gt;220,12,IF(E29&gt;200,11,IF(E29&gt;180,10,IF(E29&gt;160,9,IF(E29&gt;140,8,IF(E29&gt;120,7,IF(E29&gt;100,6,IF(E29&gt;80,5,IF(E29&gt;60,4,IF(E29&gt;40,3,IF(E29&gt;20,2,IF(E29&gt;0,1,0))))))))))))))))+IF(D29="igen",5,0)</f>
        <v>7</v>
      </c>
      <c r="G29" s="34">
        <v>140</v>
      </c>
      <c r="H29" s="34">
        <f>IF(G29&gt;225,15,(IF(G29&gt;210,14,IF(G29&gt;195,13,IF(G29&gt;180,12,IF(G29&gt;165,11,IF(G29&gt;150,10,IF(G29&gt;135,9,IF(G29&gt;120,8,IF(G29&gt;105,7,IF(G29&gt;90,6,IF(G29&gt;75,5,IF(G29&gt;60,4,IF(G29&gt;45,3,IF(G29&gt;30,2,IF(G29&gt;0,1,0))))))))))))))))</f>
        <v>9</v>
      </c>
      <c r="I29" s="34">
        <f>SUM(F29,H29)</f>
        <v>16</v>
      </c>
      <c r="J29" s="34">
        <v>4</v>
      </c>
      <c r="K29" s="28" t="s">
        <v>18</v>
      </c>
      <c r="M29" s="42" t="str">
        <f t="shared" si="2"/>
        <v xml:space="preserve"> az Orczy Úti Kollégium</v>
      </c>
      <c r="N29" s="42" t="str">
        <f t="shared" si="3"/>
        <v>az aktuális képzés időtartama alatt minden héten hétfő reggel 6:00 órától szombat 22:00 óráig.</v>
      </c>
    </row>
    <row r="30" spans="1:14" s="34" customFormat="1" ht="13.5" customHeight="1">
      <c r="A30" s="30" t="s">
        <v>49</v>
      </c>
      <c r="B30" s="36" t="s">
        <v>15</v>
      </c>
      <c r="C30" s="34" t="s">
        <v>36</v>
      </c>
      <c r="D30" s="32" t="s">
        <v>17</v>
      </c>
      <c r="E30" s="34">
        <v>150</v>
      </c>
      <c r="F30" s="34">
        <f>IF(E30&gt;280,15,(IF(E30&gt;260,14,IF(E30&gt;240,13,IF(E30&gt;220,12,IF(E30&gt;200,11,IF(E30&gt;180,10,IF(E30&gt;160,9,IF(E30&gt;140,8,IF(E30&gt;120,7,IF(E30&gt;100,6,IF(E30&gt;80,5,IF(E30&gt;60,4,IF(E30&gt;40,3,IF(E30&gt;20,2,IF(E30&gt;0,1,0))))))))))))))))+IF(D30="igen",5,0)</f>
        <v>8</v>
      </c>
      <c r="G30" s="34">
        <v>115</v>
      </c>
      <c r="H30" s="34">
        <f>IF(G30&gt;225,15,(IF(G30&gt;210,14,IF(G30&gt;195,13,IF(G30&gt;180,12,IF(G30&gt;165,11,IF(G30&gt;150,10,IF(G30&gt;135,9,IF(G30&gt;120,8,IF(G30&gt;105,7,IF(G30&gt;90,6,IF(G30&gt;75,5,IF(G30&gt;60,4,IF(G30&gt;45,3,IF(G30&gt;30,2,IF(G30&gt;0,1,0))))))))))))))))</f>
        <v>7</v>
      </c>
      <c r="I30" s="34">
        <f>SUM(F30,H30)</f>
        <v>15</v>
      </c>
      <c r="J30" s="34">
        <v>4</v>
      </c>
      <c r="K30" s="28" t="s">
        <v>18</v>
      </c>
      <c r="M30" s="42" t="str">
        <f t="shared" si="2"/>
        <v xml:space="preserve"> az Orczy Úti Kollégium</v>
      </c>
      <c r="N30" s="42" t="str">
        <f t="shared" si="3"/>
        <v>az aktuális képzés időtartama alatt minden héten hétfő reggel 6:00 órától szombat 22:00 óráig.</v>
      </c>
    </row>
    <row r="31" spans="1:14" s="34" customFormat="1">
      <c r="A31" s="37" t="s">
        <v>50</v>
      </c>
      <c r="B31" s="36" t="s">
        <v>15</v>
      </c>
      <c r="C31" s="34" t="s">
        <v>36</v>
      </c>
      <c r="D31" s="32" t="s">
        <v>17</v>
      </c>
      <c r="E31" s="34">
        <v>138.5</v>
      </c>
      <c r="F31" s="34">
        <f>IF(E31&gt;280,15,(IF(E31&gt;260,14,IF(E31&gt;240,13,IF(E31&gt;220,12,IF(E31&gt;200,11,IF(E31&gt;180,10,IF(E31&gt;160,9,IF(E31&gt;140,8,IF(E31&gt;120,7,IF(E31&gt;100,6,IF(E31&gt;80,5,IF(E31&gt;60,4,IF(E31&gt;40,3,IF(E31&gt;20,2,IF(E31&gt;0,1,0))))))))))))))))+IF(D31="igen",5,0)</f>
        <v>7</v>
      </c>
      <c r="G31" s="34">
        <v>107.5</v>
      </c>
      <c r="H31" s="34">
        <f>IF(G31&gt;225,15,(IF(G31&gt;210,14,IF(G31&gt;195,13,IF(G31&gt;180,12,IF(G31&gt;165,11,IF(G31&gt;150,10,IF(G31&gt;135,9,IF(G31&gt;120,8,IF(G31&gt;105,7,IF(G31&gt;90,6,IF(G31&gt;75,5,IF(G31&gt;60,4,IF(G31&gt;45,3,IF(G31&gt;30,2,IF(G31&gt;0,1,0))))))))))))))))</f>
        <v>7</v>
      </c>
      <c r="I31" s="34">
        <f>SUM(F31,H31)</f>
        <v>14</v>
      </c>
      <c r="J31" s="34">
        <v>4</v>
      </c>
      <c r="K31" s="28" t="s">
        <v>18</v>
      </c>
      <c r="M31" s="42" t="str">
        <f t="shared" si="2"/>
        <v xml:space="preserve"> az Orczy Úti Kollégium</v>
      </c>
      <c r="N31" s="42" t="str">
        <f t="shared" si="3"/>
        <v>az aktuális képzés időtartama alatt minden héten hétfő reggel 6:00 órától szombat 22:00 óráig.</v>
      </c>
    </row>
    <row r="32" spans="1:14" s="34" customFormat="1">
      <c r="A32" s="30" t="s">
        <v>51</v>
      </c>
      <c r="B32" s="56" t="s">
        <v>15</v>
      </c>
      <c r="C32" s="32" t="s">
        <v>36</v>
      </c>
      <c r="D32" s="32" t="s">
        <v>17</v>
      </c>
      <c r="E32" s="34">
        <v>126</v>
      </c>
      <c r="F32" s="34">
        <f>IF(E32&gt;280,15,(IF(E32&gt;260,14,IF(E32&gt;240,13,IF(E32&gt;220,12,IF(E32&gt;200,11,IF(E32&gt;180,10,IF(E32&gt;160,9,IF(E32&gt;140,8,IF(E32&gt;120,7,IF(E32&gt;100,6,IF(E32&gt;80,5,IF(E32&gt;60,4,IF(E32&gt;40,3,IF(E32&gt;20,2,IF(E32&gt;0,1,0))))))))))))))))+IF(D32="igen",5,0)</f>
        <v>7</v>
      </c>
      <c r="G32" s="34">
        <v>107.5</v>
      </c>
      <c r="H32" s="34">
        <f>IF(G32&gt;225,15,(IF(G32&gt;210,14,IF(G32&gt;195,13,IF(G32&gt;180,12,IF(G32&gt;165,11,IF(G32&gt;150,10,IF(G32&gt;135,9,IF(G32&gt;120,8,IF(G32&gt;105,7,IF(G32&gt;90,6,IF(G32&gt;75,5,IF(G32&gt;60,4,IF(G32&gt;45,3,IF(G32&gt;30,2,IF(G32&gt;0,1,0))))))))))))))))</f>
        <v>7</v>
      </c>
      <c r="I32" s="34">
        <f>SUM(F32,H32)</f>
        <v>14</v>
      </c>
      <c r="J32" s="34">
        <v>4</v>
      </c>
      <c r="K32" s="28" t="s">
        <v>18</v>
      </c>
      <c r="M32" s="42" t="str">
        <f t="shared" si="2"/>
        <v xml:space="preserve"> az Orczy Úti Kollégium</v>
      </c>
      <c r="N32" s="42" t="str">
        <f t="shared" si="3"/>
        <v>az aktuális képzés időtartama alatt minden héten hétfő reggel 6:00 órától szombat 22:00 óráig.</v>
      </c>
    </row>
    <row r="33" spans="1:14" s="34" customFormat="1">
      <c r="A33" s="30" t="s">
        <v>52</v>
      </c>
      <c r="B33" s="36" t="s">
        <v>15</v>
      </c>
      <c r="C33" s="34" t="s">
        <v>36</v>
      </c>
      <c r="D33" s="32" t="s">
        <v>17</v>
      </c>
      <c r="E33" s="34">
        <v>134</v>
      </c>
      <c r="F33" s="34">
        <f>IF(E33&gt;280,15,(IF(E33&gt;260,14,IF(E33&gt;240,13,IF(E33&gt;220,12,IF(E33&gt;200,11,IF(E33&gt;180,10,IF(E33&gt;160,9,IF(E33&gt;140,8,IF(E33&gt;120,7,IF(E33&gt;100,6,IF(E33&gt;80,5,IF(E33&gt;60,4,IF(E33&gt;40,3,IF(E33&gt;20,2,IF(E33&gt;0,1,0))))))))))))))))+IF(D33="igen",5,0)</f>
        <v>7</v>
      </c>
      <c r="G33" s="34">
        <v>97.5</v>
      </c>
      <c r="H33" s="34">
        <f>IF(G33&gt;225,15,(IF(G33&gt;210,14,IF(G33&gt;195,13,IF(G33&gt;180,12,IF(G33&gt;165,11,IF(G33&gt;150,10,IF(G33&gt;135,9,IF(G33&gt;120,8,IF(G33&gt;105,7,IF(G33&gt;90,6,IF(G33&gt;75,5,IF(G33&gt;60,4,IF(G33&gt;45,3,IF(G33&gt;30,2,IF(G33&gt;0,1,0))))))))))))))))</f>
        <v>6</v>
      </c>
      <c r="I33" s="34">
        <f>SUM(F33,H33)</f>
        <v>13</v>
      </c>
      <c r="J33" s="34">
        <v>4</v>
      </c>
      <c r="K33" s="28" t="s">
        <v>18</v>
      </c>
      <c r="M33" s="42" t="str">
        <f t="shared" si="2"/>
        <v xml:space="preserve"> az Orczy Úti Kollégium</v>
      </c>
      <c r="N33" s="42" t="str">
        <f t="shared" si="3"/>
        <v>az aktuális képzés időtartama alatt minden héten hétfő reggel 6:00 órától szombat 22:00 óráig.</v>
      </c>
    </row>
    <row r="34" spans="1:14" s="34" customFormat="1">
      <c r="A34" s="30" t="s">
        <v>53</v>
      </c>
      <c r="B34" s="36" t="s">
        <v>15</v>
      </c>
      <c r="C34" s="34" t="s">
        <v>36</v>
      </c>
      <c r="D34" s="32" t="s">
        <v>17</v>
      </c>
      <c r="E34" s="34">
        <v>134</v>
      </c>
      <c r="F34" s="34">
        <f>IF(E34&gt;280,15,(IF(E34&gt;260,14,IF(E34&gt;240,13,IF(E34&gt;220,12,IF(E34&gt;200,11,IF(E34&gt;180,10,IF(E34&gt;160,9,IF(E34&gt;140,8,IF(E34&gt;120,7,IF(E34&gt;100,6,IF(E34&gt;80,5,IF(E34&gt;60,4,IF(E34&gt;40,3,IF(E34&gt;20,2,IF(E34&gt;0,1,0))))))))))))))))+IF(D34="igen",5,0)</f>
        <v>7</v>
      </c>
      <c r="G34" s="34">
        <v>100</v>
      </c>
      <c r="H34" s="34">
        <f>IF(G34&gt;225,15,(IF(G34&gt;210,14,IF(G34&gt;195,13,IF(G34&gt;180,12,IF(G34&gt;165,11,IF(G34&gt;150,10,IF(G34&gt;135,9,IF(G34&gt;120,8,IF(G34&gt;105,7,IF(G34&gt;90,6,IF(G34&gt;75,5,IF(G34&gt;60,4,IF(G34&gt;45,3,IF(G34&gt;30,2,IF(G34&gt;0,1,0))))))))))))))))</f>
        <v>6</v>
      </c>
      <c r="I34" s="34">
        <f>SUM(F34,H34)</f>
        <v>13</v>
      </c>
      <c r="J34" s="34">
        <v>4</v>
      </c>
      <c r="K34" s="28" t="s">
        <v>18</v>
      </c>
      <c r="M34" s="42" t="str">
        <f t="shared" si="2"/>
        <v xml:space="preserve"> az Orczy Úti Kollégium</v>
      </c>
      <c r="N34" s="42" t="str">
        <f t="shared" si="3"/>
        <v>az aktuális képzés időtartama alatt minden héten hétfő reggel 6:00 órától szombat 22:00 óráig.</v>
      </c>
    </row>
    <row r="35" spans="1:14" s="34" customFormat="1" ht="14.45" customHeight="1">
      <c r="A35" s="30" t="s">
        <v>54</v>
      </c>
      <c r="B35" s="36" t="s">
        <v>15</v>
      </c>
      <c r="C35" s="34" t="s">
        <v>36</v>
      </c>
      <c r="D35" s="32" t="s">
        <v>17</v>
      </c>
      <c r="E35" s="34">
        <v>134</v>
      </c>
      <c r="F35" s="34">
        <f>IF(E35&gt;280,15,(IF(E35&gt;260,14,IF(E35&gt;240,13,IF(E35&gt;220,12,IF(E35&gt;200,11,IF(E35&gt;180,10,IF(E35&gt;160,9,IF(E35&gt;140,8,IF(E35&gt;120,7,IF(E35&gt;100,6,IF(E35&gt;80,5,IF(E35&gt;60,4,IF(E35&gt;40,3,IF(E35&gt;20,2,IF(E35&gt;0,1,0))))))))))))))))+IF(D35="igen",5,0)</f>
        <v>7</v>
      </c>
      <c r="G35" s="34">
        <v>97.5</v>
      </c>
      <c r="H35" s="34">
        <f>IF(G35&gt;225,15,(IF(G35&gt;210,14,IF(G35&gt;195,13,IF(G35&gt;180,12,IF(G35&gt;165,11,IF(G35&gt;150,10,IF(G35&gt;135,9,IF(G35&gt;120,8,IF(G35&gt;105,7,IF(G35&gt;90,6,IF(G35&gt;75,5,IF(G35&gt;60,4,IF(G35&gt;45,3,IF(G35&gt;30,2,IF(G35&gt;0,1,0))))))))))))))))</f>
        <v>6</v>
      </c>
      <c r="I35" s="34">
        <f>SUM(F35,H35)</f>
        <v>13</v>
      </c>
      <c r="J35" s="34">
        <v>4</v>
      </c>
      <c r="K35" s="28" t="s">
        <v>18</v>
      </c>
      <c r="M35" s="42" t="str">
        <f t="shared" si="2"/>
        <v xml:space="preserve"> az Orczy Úti Kollégium</v>
      </c>
      <c r="N35" s="42" t="str">
        <f t="shared" si="3"/>
        <v>az aktuális képzés időtartama alatt minden héten hétfő reggel 6:00 órától szombat 22:00 óráig.</v>
      </c>
    </row>
    <row r="36" spans="1:14" s="34" customFormat="1" ht="13.5" customHeight="1">
      <c r="A36" s="30" t="s">
        <v>55</v>
      </c>
      <c r="B36" s="36" t="s">
        <v>15</v>
      </c>
      <c r="C36" s="34" t="s">
        <v>36</v>
      </c>
      <c r="D36" s="32" t="s">
        <v>17</v>
      </c>
      <c r="E36" s="34">
        <v>134</v>
      </c>
      <c r="F36" s="34">
        <f>IF(E36&gt;280,15,(IF(E36&gt;260,14,IF(E36&gt;240,13,IF(E36&gt;220,12,IF(E36&gt;200,11,IF(E36&gt;180,10,IF(E36&gt;160,9,IF(E36&gt;140,8,IF(E36&gt;120,7,IF(E36&gt;100,6,IF(E36&gt;80,5,IF(E36&gt;60,4,IF(E36&gt;40,3,IF(E36&gt;20,2,IF(E36&gt;0,1,0))))))))))))))))+IF(D36="igen",5,0)</f>
        <v>7</v>
      </c>
      <c r="G36" s="34">
        <v>100</v>
      </c>
      <c r="H36" s="34">
        <f>IF(G36&gt;225,15,(IF(G36&gt;210,14,IF(G36&gt;195,13,IF(G36&gt;180,12,IF(G36&gt;165,11,IF(G36&gt;150,10,IF(G36&gt;135,9,IF(G36&gt;120,8,IF(G36&gt;105,7,IF(G36&gt;90,6,IF(G36&gt;75,5,IF(G36&gt;60,4,IF(G36&gt;45,3,IF(G36&gt;30,2,IF(G36&gt;0,1,0))))))))))))))))</f>
        <v>6</v>
      </c>
      <c r="I36" s="34">
        <f>SUM(F36,H36)</f>
        <v>13</v>
      </c>
      <c r="J36" s="34">
        <v>4</v>
      </c>
      <c r="K36" s="28" t="s">
        <v>18</v>
      </c>
      <c r="M36" s="42" t="str">
        <f t="shared" si="2"/>
        <v xml:space="preserve"> az Orczy Úti Kollégium</v>
      </c>
      <c r="N36" s="42" t="str">
        <f t="shared" si="3"/>
        <v>az aktuális képzés időtartama alatt minden héten hétfő reggel 6:00 órától szombat 22:00 óráig.</v>
      </c>
    </row>
    <row r="37" spans="1:14" s="34" customFormat="1" ht="13.5" customHeight="1">
      <c r="A37" s="30" t="s">
        <v>56</v>
      </c>
      <c r="B37" s="36" t="s">
        <v>15</v>
      </c>
      <c r="C37" s="34" t="s">
        <v>36</v>
      </c>
      <c r="D37" s="32" t="s">
        <v>17</v>
      </c>
      <c r="E37" s="34">
        <v>113</v>
      </c>
      <c r="F37" s="34">
        <f>IF(E37&gt;280,15,(IF(E37&gt;260,14,IF(E37&gt;240,13,IF(E37&gt;220,12,IF(E37&gt;200,11,IF(E37&gt;180,10,IF(E37&gt;160,9,IF(E37&gt;140,8,IF(E37&gt;120,7,IF(E37&gt;100,6,IF(E37&gt;80,5,IF(E37&gt;60,4,IF(E37&gt;40,3,IF(E37&gt;20,2,IF(E37&gt;0,1,0))))))))))))))))+IF(D37="igen",5,0)</f>
        <v>6</v>
      </c>
      <c r="G37" s="34">
        <v>82.5</v>
      </c>
      <c r="H37" s="34">
        <f>IF(G37&gt;225,15,(IF(G37&gt;210,14,IF(G37&gt;195,13,IF(G37&gt;180,12,IF(G37&gt;165,11,IF(G37&gt;150,10,IF(G37&gt;135,9,IF(G37&gt;120,8,IF(G37&gt;105,7,IF(G37&gt;90,6,IF(G37&gt;75,5,IF(G37&gt;60,4,IF(G37&gt;45,3,IF(G37&gt;30,2,IF(G37&gt;0,1,0))))))))))))))))</f>
        <v>5</v>
      </c>
      <c r="I37" s="34">
        <f>SUM(F37,H37)</f>
        <v>11</v>
      </c>
      <c r="J37" s="34">
        <v>4</v>
      </c>
      <c r="K37" s="28" t="s">
        <v>18</v>
      </c>
      <c r="M37" s="42" t="str">
        <f t="shared" si="2"/>
        <v xml:space="preserve"> az Orczy Úti Kollégium</v>
      </c>
      <c r="N37" s="42" t="str">
        <f t="shared" si="3"/>
        <v>az aktuális képzés időtartama alatt minden héten hétfő reggel 6:00 órától szombat 22:00 óráig.</v>
      </c>
    </row>
    <row r="38" spans="1:14" s="34" customFormat="1" ht="13.5" customHeight="1">
      <c r="A38" s="30" t="s">
        <v>57</v>
      </c>
      <c r="B38" s="36" t="s">
        <v>15</v>
      </c>
      <c r="C38" s="32" t="s">
        <v>36</v>
      </c>
      <c r="D38" s="32" t="s">
        <v>17</v>
      </c>
      <c r="E38" s="34">
        <v>87.6</v>
      </c>
      <c r="F38" s="34">
        <f>IF(E38&gt;280,15,(IF(E38&gt;260,14,IF(E38&gt;240,13,IF(E38&gt;220,12,IF(E38&gt;200,11,IF(E38&gt;180,10,IF(E38&gt;160,9,IF(E38&gt;140,8,IF(E38&gt;120,7,IF(E38&gt;100,6,IF(E38&gt;80,5,IF(E38&gt;60,4,IF(E38&gt;40,3,IF(E38&gt;20,2,IF(E38&gt;0,1,0))))))))))))))))+IF(D38="igen",5,0)</f>
        <v>5</v>
      </c>
      <c r="G38" s="34">
        <v>82.5</v>
      </c>
      <c r="H38" s="34">
        <f>IF(G38&gt;225,15,(IF(G38&gt;210,14,IF(G38&gt;195,13,IF(G38&gt;180,12,IF(G38&gt;165,11,IF(G38&gt;150,10,IF(G38&gt;135,9,IF(G38&gt;120,8,IF(G38&gt;105,7,IF(G38&gt;90,6,IF(G38&gt;75,5,IF(G38&gt;60,4,IF(G38&gt;45,3,IF(G38&gt;30,2,IF(G38&gt;0,1,0))))))))))))))))</f>
        <v>5</v>
      </c>
      <c r="I38" s="34">
        <f>SUM(F38,H38)</f>
        <v>10</v>
      </c>
      <c r="J38" s="34">
        <v>4</v>
      </c>
      <c r="K38" s="28" t="s">
        <v>18</v>
      </c>
      <c r="M38" s="42" t="str">
        <f t="shared" si="2"/>
        <v xml:space="preserve"> az Orczy Úti Kollégium</v>
      </c>
      <c r="N38" s="42" t="str">
        <f t="shared" si="3"/>
        <v>az aktuális képzés időtartama alatt minden héten hétfő reggel 6:00 órától szombat 22:00 óráig.</v>
      </c>
    </row>
    <row r="39" spans="1:14" s="34" customFormat="1">
      <c r="A39" s="30" t="s">
        <v>58</v>
      </c>
      <c r="B39" s="36" t="s">
        <v>15</v>
      </c>
      <c r="C39" s="34" t="s">
        <v>36</v>
      </c>
      <c r="D39" s="34" t="s">
        <v>17</v>
      </c>
      <c r="E39" s="34">
        <v>71.3</v>
      </c>
      <c r="F39" s="34">
        <f>IF(E39&gt;280,15,(IF(E39&gt;260,14,IF(E39&gt;240,13,IF(E39&gt;220,12,IF(E39&gt;200,11,IF(E39&gt;180,10,IF(E39&gt;160,9,IF(E39&gt;140,8,IF(E39&gt;120,7,IF(E39&gt;100,6,IF(E39&gt;80,5,IF(E39&gt;60,4,IF(E39&gt;40,3,IF(E39&gt;20,2,IF(E39&gt;0,1,0))))))))))))))))+IF(D39="igen",5,0)</f>
        <v>4</v>
      </c>
      <c r="G39" s="42">
        <v>60</v>
      </c>
      <c r="H39" s="34">
        <f>IF(G39&gt;225,15,(IF(G39&gt;210,14,IF(G39&gt;195,13,IF(G39&gt;180,12,IF(G39&gt;165,11,IF(G39&gt;150,10,IF(G39&gt;135,9,IF(G39&gt;120,8,IF(G39&gt;105,7,IF(G39&gt;90,6,IF(G39&gt;75,5,IF(G39&gt;60,4,IF(G39&gt;45,3,IF(G39&gt;30,2,IF(G39&gt;0,1,0))))))))))))))))</f>
        <v>3</v>
      </c>
      <c r="I39" s="34">
        <f>SUM(F39,H39)</f>
        <v>7</v>
      </c>
      <c r="J39" s="34">
        <v>4</v>
      </c>
      <c r="K39" s="28" t="s">
        <v>18</v>
      </c>
      <c r="M39" s="42" t="str">
        <f t="shared" si="2"/>
        <v xml:space="preserve"> az Orczy Úti Kollégium</v>
      </c>
      <c r="N39" s="42" t="str">
        <f t="shared" si="3"/>
        <v>az aktuális képzés időtartama alatt minden héten hétfő reggel 6:00 órától szombat 22:00 óráig.</v>
      </c>
    </row>
    <row r="40" spans="1:14" s="34" customFormat="1">
      <c r="A40" s="30" t="s">
        <v>59</v>
      </c>
      <c r="B40" s="36" t="s">
        <v>15</v>
      </c>
      <c r="C40" s="34" t="s">
        <v>36</v>
      </c>
      <c r="D40" s="32" t="s">
        <v>17</v>
      </c>
      <c r="E40" s="34">
        <v>30.15</v>
      </c>
      <c r="F40" s="34">
        <f>IF(E40&gt;280,15,(IF(E40&gt;260,14,IF(E40&gt;240,13,IF(E40&gt;220,12,IF(E40&gt;200,11,IF(E40&gt;180,10,IF(E40&gt;160,9,IF(E40&gt;140,8,IF(E40&gt;120,7,IF(E40&gt;100,6,IF(E40&gt;80,5,IF(E40&gt;60,4,IF(E40&gt;40,3,IF(E40&gt;20,2,IF(E40&gt;0,1,0))))))))))))))))+IF(D40="igen",5,0)</f>
        <v>2</v>
      </c>
      <c r="G40" s="34">
        <v>62.5</v>
      </c>
      <c r="H40" s="34">
        <f>IF(G40&gt;225,15,(IF(G40&gt;210,14,IF(G40&gt;195,13,IF(G40&gt;180,12,IF(G40&gt;165,11,IF(G40&gt;150,10,IF(G40&gt;135,9,IF(G40&gt;120,8,IF(G40&gt;105,7,IF(G40&gt;90,6,IF(G40&gt;75,5,IF(G40&gt;60,4,IF(G40&gt;45,3,IF(G40&gt;30,2,IF(G40&gt;0,1,0))))))))))))))))</f>
        <v>4</v>
      </c>
      <c r="I40" s="34">
        <f>SUM(F40,H40)</f>
        <v>6</v>
      </c>
      <c r="J40" s="34">
        <v>4</v>
      </c>
      <c r="K40" s="28" t="s">
        <v>18</v>
      </c>
      <c r="M40" s="42" t="str">
        <f t="shared" si="2"/>
        <v xml:space="preserve"> az Orczy Úti Kollégium</v>
      </c>
      <c r="N40" s="42" t="str">
        <f t="shared" si="3"/>
        <v>az aktuális képzés időtartama alatt minden héten hétfő reggel 6:00 órától szombat 22:00 óráig.</v>
      </c>
    </row>
    <row r="41" spans="1:14" s="34" customFormat="1">
      <c r="A41" s="30" t="s">
        <v>60</v>
      </c>
      <c r="B41" s="36" t="s">
        <v>15</v>
      </c>
      <c r="C41" s="34" t="s">
        <v>36</v>
      </c>
      <c r="D41" s="32" t="s">
        <v>17</v>
      </c>
      <c r="E41" s="34">
        <v>31.1</v>
      </c>
      <c r="F41" s="34">
        <f>IF(E41&gt;280,15,(IF(E41&gt;260,14,IF(E41&gt;240,13,IF(E41&gt;220,12,IF(E41&gt;200,11,IF(E41&gt;180,10,IF(E41&gt;160,9,IF(E41&gt;140,8,IF(E41&gt;120,7,IF(E41&gt;100,6,IF(E41&gt;80,5,IF(E41&gt;60,4,IF(E41&gt;40,3,IF(E41&gt;20,2,IF(E41&gt;0,1,0))))))))))))))))+IF(D41="igen",5,0)</f>
        <v>2</v>
      </c>
      <c r="G41" s="34">
        <v>41.5</v>
      </c>
      <c r="H41" s="34">
        <f>IF(G41&gt;225,15,(IF(G41&gt;210,14,IF(G41&gt;195,13,IF(G41&gt;180,12,IF(G41&gt;165,11,IF(G41&gt;150,10,IF(G41&gt;135,9,IF(G41&gt;120,8,IF(G41&gt;105,7,IF(G41&gt;90,6,IF(G41&gt;75,5,IF(G41&gt;60,4,IF(G41&gt;45,3,IF(G41&gt;30,2,IF(G41&gt;0,1,0))))))))))))))))</f>
        <v>2</v>
      </c>
      <c r="I41" s="34">
        <f>SUM(F41,H41)</f>
        <v>4</v>
      </c>
      <c r="J41" s="34">
        <v>4</v>
      </c>
      <c r="K41" s="28" t="s">
        <v>18</v>
      </c>
      <c r="M41" s="42" t="str">
        <f t="shared" si="2"/>
        <v xml:space="preserve"> az Orczy Úti Kollégium</v>
      </c>
      <c r="N41" s="42" t="str">
        <f t="shared" si="3"/>
        <v>az aktuális képzés időtartama alatt minden héten hétfő reggel 6:00 órától szombat 22:00 óráig.</v>
      </c>
    </row>
    <row r="42" spans="1:14" s="47" customFormat="1">
      <c r="A42" s="58" t="s">
        <v>61</v>
      </c>
      <c r="B42" s="46" t="s">
        <v>15</v>
      </c>
      <c r="C42" s="47" t="s">
        <v>36</v>
      </c>
      <c r="D42" s="53" t="s">
        <v>17</v>
      </c>
      <c r="E42" s="47">
        <v>14.6</v>
      </c>
      <c r="F42" s="47">
        <f>IF(E42&gt;280,15,(IF(E42&gt;260,14,IF(E42&gt;240,13,IF(E42&gt;220,12,IF(E42&gt;200,11,IF(E42&gt;180,10,IF(E42&gt;160,9,IF(E42&gt;140,8,IF(E42&gt;120,7,IF(E42&gt;100,6,IF(E42&gt;80,5,IF(E42&gt;60,4,IF(E42&gt;40,3,IF(E42&gt;20,2,IF(E42&gt;0,1,0))))))))))))))))+IF(D42="igen",5,0)</f>
        <v>1</v>
      </c>
      <c r="G42" s="47">
        <v>37</v>
      </c>
      <c r="H42" s="47">
        <f>IF(G42&gt;225,15,(IF(G42&gt;210,14,IF(G42&gt;195,13,IF(G42&gt;180,12,IF(G42&gt;165,11,IF(G42&gt;150,10,IF(G42&gt;135,9,IF(G42&gt;120,8,IF(G42&gt;105,7,IF(G42&gt;90,6,IF(G42&gt;75,5,IF(G42&gt;60,4,IF(G42&gt;45,3,IF(G42&gt;30,2,IF(G42&gt;0,1,0))))))))))))))))</f>
        <v>2</v>
      </c>
      <c r="I42" s="47">
        <f>SUM(F42,H42)</f>
        <v>3</v>
      </c>
      <c r="J42" s="47">
        <v>4</v>
      </c>
      <c r="K42" s="50" t="s">
        <v>30</v>
      </c>
      <c r="M42" s="50" t="str">
        <f>IF(K42="A fentiekre tekintettel parkolási férőhelyre jogosult",IF(C42="Nappali"," a Ludovika Huszár Lovarda melletti parkolóban",IF(AND(C42="Levelező",B42="RTK")," az Orczy Úti Kollégium",IF(C42="Levelező"," a Ludovika Huszár Lovarda melletti parkolóban",0)))," ")</f>
        <v xml:space="preserve"> </v>
      </c>
      <c r="N42" s="50" t="str">
        <f>IF(K42="A fentiekre tekintettel parkolási férőhelyre jogosult",IF(C42="Nappali","minden héten hétfő reggel 6:00 órától csütörtök 22:00 óráig.",IF(AND(C42="Levelező",B42="RTK"),"az aktuális képzés időtartama alatt minden héten hétfő reggel 6:00 órától szombat 22:00 óráig.",IF(C42="Levelező","minden héten péntek reggel 6:00 órától szombat 22:00 óráig.",0)))," ")</f>
        <v xml:space="preserve"> </v>
      </c>
    </row>
    <row r="43" spans="1:14" s="47" customFormat="1">
      <c r="A43" s="44" t="s">
        <v>62</v>
      </c>
      <c r="B43" s="46" t="s">
        <v>15</v>
      </c>
      <c r="C43" s="47" t="s">
        <v>36</v>
      </c>
      <c r="D43" s="47" t="s">
        <v>17</v>
      </c>
      <c r="E43" s="47">
        <v>13.1</v>
      </c>
      <c r="F43" s="47">
        <f>IF(E43&gt;280,15,(IF(E43&gt;260,14,IF(E43&gt;240,13,IF(E43&gt;220,12,IF(E43&gt;200,11,IF(E43&gt;180,10,IF(E43&gt;160,9,IF(E43&gt;140,8,IF(E43&gt;120,7,IF(E43&gt;100,6,IF(E43&gt;80,5,IF(E43&gt;60,4,IF(E43&gt;40,3,IF(E43&gt;20,2,IF(E43&gt;0,1,0))))))))))))))))+IF(D43="igen",5,0)</f>
        <v>1</v>
      </c>
      <c r="G43" s="47">
        <v>39.5</v>
      </c>
      <c r="H43" s="47">
        <f>IF(G43&gt;225,15,(IF(G43&gt;210,14,IF(G43&gt;195,13,IF(G43&gt;180,12,IF(G43&gt;165,11,IF(G43&gt;150,10,IF(G43&gt;135,9,IF(G43&gt;120,8,IF(G43&gt;105,7,IF(G43&gt;90,6,IF(G43&gt;75,5,IF(G43&gt;60,4,IF(G43&gt;45,3,IF(G43&gt;30,2,IF(G43&gt;0,1,0))))))))))))))))</f>
        <v>2</v>
      </c>
      <c r="I43" s="47">
        <f>SUM(F43,H43)</f>
        <v>3</v>
      </c>
      <c r="J43" s="47">
        <v>4</v>
      </c>
      <c r="K43" s="50" t="s">
        <v>30</v>
      </c>
      <c r="M43" s="59" t="str">
        <f>IF(K43="A fentiekre tekintettel parkolási férőhelyre jogosult",IF(C43="Nappali"," a Ludovika Huszár Lovarda melletti parkolóban",IF(AND(C43="Levelező",B43="RTK")," az Orczy Úti Kollégium",IF(C43="Levelező"," a Ludovika Huszár Lovarda melletti parkolóban",0)))," ")</f>
        <v xml:space="preserve"> </v>
      </c>
      <c r="N43" s="59" t="str">
        <f>IF(K43="A fentiekre tekintettel parkolási férőhelyre jogosult",IF(C43="Nappali","minden héten hétfő reggel 6:00 órától csütörtök 22:00 óráig.",IF(AND(C43="Levelező",B43="RTK"),"az aktuális képzés időtartama alatt minden héten hétfő reggel 6:00 órától szombat 22:00 óráig.",IF(C43="Levelező","minden héten péntek reggel 6:00 órától szombat 22:00 óráig.",0)))," ")</f>
        <v xml:space="preserve"> </v>
      </c>
    </row>
    <row r="44" spans="1:14" s="47" customFormat="1">
      <c r="A44" s="44" t="s">
        <v>63</v>
      </c>
      <c r="B44" s="46" t="s">
        <v>15</v>
      </c>
      <c r="C44" s="47" t="s">
        <v>36</v>
      </c>
      <c r="D44" s="47" t="s">
        <v>17</v>
      </c>
      <c r="E44" s="47">
        <v>18.3</v>
      </c>
      <c r="F44" s="47">
        <f>IF(E44&gt;280,15,(IF(E44&gt;260,14,IF(E44&gt;240,13,IF(E44&gt;220,12,IF(E44&gt;200,11,IF(E44&gt;180,10,IF(E44&gt;160,9,IF(E44&gt;140,8,IF(E44&gt;120,7,IF(E44&gt;100,6,IF(E44&gt;80,5,IF(E44&gt;60,4,IF(E44&gt;40,3,IF(E44&gt;20,2,IF(E44&gt;0,1,0))))))))))))))))+IF(D44="igen",5,0)</f>
        <v>1</v>
      </c>
      <c r="G44" s="47">
        <v>32.5</v>
      </c>
      <c r="H44" s="47">
        <f>IF(G44&gt;225,15,(IF(G44&gt;210,14,IF(G44&gt;195,13,IF(G44&gt;180,12,IF(G44&gt;165,11,IF(G44&gt;150,10,IF(G44&gt;135,9,IF(G44&gt;120,8,IF(G44&gt;105,7,IF(G44&gt;90,6,IF(G44&gt;75,5,IF(G44&gt;60,4,IF(G44&gt;45,3,IF(G44&gt;30,2,IF(G44&gt;0,1,0))))))))))))))))</f>
        <v>2</v>
      </c>
      <c r="I44" s="47">
        <f>SUM(F44,H44)</f>
        <v>3</v>
      </c>
      <c r="J44" s="47">
        <v>4</v>
      </c>
      <c r="K44" s="50" t="s">
        <v>30</v>
      </c>
    </row>
    <row r="45" spans="1:14" s="47" customFormat="1">
      <c r="A45" s="44" t="s">
        <v>64</v>
      </c>
      <c r="B45" s="46" t="s">
        <v>15</v>
      </c>
      <c r="C45" s="47" t="s">
        <v>36</v>
      </c>
      <c r="D45" s="53" t="s">
        <v>17</v>
      </c>
      <c r="E45" s="47">
        <v>59.7</v>
      </c>
      <c r="F45" s="47">
        <v>0</v>
      </c>
      <c r="G45" s="47">
        <v>50</v>
      </c>
      <c r="H45" s="47">
        <f>IF(G45&gt;225,15,(IF(G45&gt;210,14,IF(G45&gt;195,13,IF(G45&gt;180,12,IF(G45&gt;165,11,IF(G45&gt;150,10,IF(G45&gt;135,9,IF(G45&gt;120,8,IF(G45&gt;105,7,IF(G45&gt;90,6,IF(G45&gt;75,5,IF(G45&gt;60,4,IF(G45&gt;45,3,IF(G45&gt;30,2,IF(G45&gt;0,1,0))))))))))))))))</f>
        <v>3</v>
      </c>
      <c r="I45" s="47">
        <f>SUM(F45,H45)</f>
        <v>3</v>
      </c>
      <c r="J45" s="47">
        <v>4</v>
      </c>
      <c r="K45" s="50" t="s">
        <v>30</v>
      </c>
    </row>
    <row r="46" spans="1:14" s="47" customFormat="1" ht="13.5" customHeight="1">
      <c r="A46" s="44" t="s">
        <v>65</v>
      </c>
      <c r="B46" s="46" t="s">
        <v>15</v>
      </c>
      <c r="C46" s="53" t="s">
        <v>36</v>
      </c>
      <c r="D46" s="53" t="s">
        <v>17</v>
      </c>
      <c r="E46" s="47">
        <v>8.4</v>
      </c>
      <c r="F46" s="47">
        <f>IF(E46&gt;280,15,(IF(E46&gt;260,14,IF(E46&gt;240,13,IF(E46&gt;220,12,IF(E46&gt;200,11,IF(E46&gt;180,10,IF(E46&gt;160,9,IF(E46&gt;140,8,IF(E46&gt;120,7,IF(E46&gt;100,6,IF(E46&gt;80,5,IF(E46&gt;60,4,IF(E46&gt;40,3,IF(E46&gt;20,2,IF(E46&gt;0,1,0))))))))))))))))+IF(D46="igen",5,0)</f>
        <v>1</v>
      </c>
      <c r="G46" s="47">
        <v>24.5</v>
      </c>
      <c r="H46" s="47">
        <f>IF(G46&gt;225,15,(IF(G46&gt;210,14,IF(G46&gt;195,13,IF(G46&gt;180,12,IF(G46&gt;165,11,IF(G46&gt;150,10,IF(G46&gt;135,9,IF(G46&gt;120,8,IF(G46&gt;105,7,IF(G46&gt;90,6,IF(G46&gt;75,5,IF(G46&gt;60,4,IF(G46&gt;45,3,IF(G46&gt;30,2,IF(G46&gt;0,1,0))))))))))))))))</f>
        <v>1</v>
      </c>
      <c r="I46" s="47">
        <f>SUM(F46,H46)</f>
        <v>2</v>
      </c>
      <c r="J46" s="47">
        <v>4</v>
      </c>
      <c r="K46" s="50" t="s">
        <v>30</v>
      </c>
      <c r="M46" s="50" t="str">
        <f>IF(K46="A fentiekre tekintettel parkolási férőhelyre jogosult",IF(C46="Nappali"," a Ludovika Huszár Lovarda melletti parkolóban",IF(AND(C46="Levelező",B46="RTK")," az Orczy Úti Kollégium",IF(C46="Levelező"," a Ludovika Huszár Lovarda melletti parkolóban",0)))," ")</f>
        <v xml:space="preserve"> </v>
      </c>
      <c r="N46" s="50" t="str">
        <f>IF(K46="A fentiekre tekintettel parkolási férőhelyre jogosult",IF(C46="Nappali","minden héten hétfő reggel 6:00 órától csütörtök 22:00 óráig.",IF(AND(C46="Levelező",B46="RTK"),"az aktuális képzés időtartama alatt minden héten hétfő reggel 6:00 órától szombat 22:00 óráig.",IF(C46="Levelező","minden héten péntek reggel 6:00 órától szombat 22:00 óráig.",0)))," ")</f>
        <v xml:space="preserve"> </v>
      </c>
    </row>
    <row r="47" spans="1:14" s="6" customFormat="1">
      <c r="A47" s="18" t="s">
        <v>66</v>
      </c>
      <c r="B47" s="23" t="s">
        <v>15</v>
      </c>
      <c r="C47" s="21" t="s">
        <v>36</v>
      </c>
      <c r="D47" s="21" t="s">
        <v>17</v>
      </c>
      <c r="E47" s="7">
        <v>0</v>
      </c>
      <c r="F47" s="7">
        <f>IF(E47&gt;280,15,(IF(E47&gt;260,14,IF(E47&gt;240,13,IF(E47&gt;220,12,IF(E47&gt;200,11,IF(E47&gt;180,10,IF(E47&gt;160,9,IF(E47&gt;140,8,IF(E47&gt;120,7,IF(E47&gt;100,6,IF(E47&gt;80,5,IF(E47&gt;60,4,IF(E47&gt;40,3,IF(E47&gt;20,2,IF(E47&gt;0,1,0))))))))))))))))+IF(D47="igen",5,0)</f>
        <v>0</v>
      </c>
      <c r="G47" s="7">
        <v>0</v>
      </c>
      <c r="H47" s="7">
        <v>0</v>
      </c>
      <c r="I47" s="7">
        <v>0</v>
      </c>
      <c r="J47" s="7"/>
      <c r="K47" s="29" t="s">
        <v>33</v>
      </c>
      <c r="L47" s="7"/>
      <c r="M47" s="10" t="str">
        <f>IF(K47="A fentiekre tekintettel parkolási férőhelyre jogosult",IF(C47="Nappali"," a Ludovika Huszár Lovarda melletti parkolóban",IF(AND(C47="Levelező",B47="RTK")," az Orczy Úti Kollégium",IF(C47="Levelező"," a Ludovika Huszár Lovarda melletti parkolóban",0)))," ")</f>
        <v xml:space="preserve"> </v>
      </c>
      <c r="N47" s="10" t="str">
        <f>IF(K47="A fentiekre tekintettel parkolási férőhelyre jogosult",IF(C47="Nappali","minden héten hétfő reggel 6:00 órától csütörtök 22:00 óráig.",IF(AND(C47="Levelező",B47="RTK"),"az aktuális képzés időtartama alatt minden héten hétfő reggel 6:00 órától szombat 22:00 óráig.",IF(C47="Levelező","minden héten péntek reggel 6:00 órától szombat 22:00 óráig.",0)))," ")</f>
        <v xml:space="preserve"> </v>
      </c>
    </row>
    <row r="48" spans="1:14" s="6" customFormat="1">
      <c r="A48" s="18" t="s">
        <v>67</v>
      </c>
      <c r="B48" s="20" t="s">
        <v>15</v>
      </c>
      <c r="C48" s="7" t="s">
        <v>36</v>
      </c>
      <c r="D48" s="7" t="s">
        <v>17</v>
      </c>
      <c r="E48" s="7">
        <v>0</v>
      </c>
      <c r="F48" s="7">
        <f>IF(E48&gt;280,15,(IF(E48&gt;260,14,IF(E48&gt;240,13,IF(E48&gt;220,12,IF(E48&gt;200,11,IF(E48&gt;180,10,IF(E48&gt;160,9,IF(E48&gt;140,8,IF(E48&gt;120,7,IF(E48&gt;100,6,IF(E48&gt;80,5,IF(E48&gt;60,4,IF(E48&gt;40,3,IF(E48&gt;20,2,IF(E48&gt;0,1,0))))))))))))))))+IF(D48="igen",5,0)</f>
        <v>0</v>
      </c>
      <c r="G48" s="7">
        <v>0</v>
      </c>
      <c r="H48" s="7">
        <f>IF(G48&gt;225,15,(IF(G48&gt;210,14,IF(G48&gt;195,13,IF(G48&gt;180,12,IF(G48&gt;165,11,IF(G48&gt;150,10,IF(G48&gt;135,9,IF(G48&gt;120,8,IF(G48&gt;105,7,IF(G48&gt;90,6,IF(G48&gt;75,5,IF(G48&gt;60,4,IF(G48&gt;45,3,IF(G48&gt;30,2,IF(G48&gt;0,1,0))))))))))))))))</f>
        <v>0</v>
      </c>
      <c r="I48" s="7">
        <f>SUM(F48,H48)</f>
        <v>0</v>
      </c>
      <c r="J48" s="7"/>
      <c r="K48" s="29" t="s">
        <v>33</v>
      </c>
      <c r="L48" s="7"/>
      <c r="M48" s="7"/>
      <c r="N48" s="7"/>
    </row>
    <row r="49" spans="1:14" s="21" customFormat="1">
      <c r="A49" s="18" t="s">
        <v>68</v>
      </c>
      <c r="B49" s="20" t="s">
        <v>15</v>
      </c>
      <c r="C49" s="7" t="s">
        <v>36</v>
      </c>
      <c r="D49" s="7" t="s">
        <v>17</v>
      </c>
      <c r="E49" s="7">
        <v>0</v>
      </c>
      <c r="F49" s="7">
        <f>IF(E49&gt;280,15,(IF(E49&gt;260,14,IF(E49&gt;240,13,IF(E49&gt;220,12,IF(E49&gt;200,11,IF(E49&gt;180,10,IF(E49&gt;160,9,IF(E49&gt;140,8,IF(E49&gt;120,7,IF(E49&gt;100,6,IF(E49&gt;80,5,IF(E49&gt;60,4,IF(E49&gt;40,3,IF(E49&gt;20,2,IF(E49&gt;0,1,0))))))))))))))))+IF(D49="igen",5,0)</f>
        <v>0</v>
      </c>
      <c r="G49" s="7">
        <v>0</v>
      </c>
      <c r="H49" s="7">
        <f>IF(G49&gt;225,15,(IF(G49&gt;210,14,IF(G49&gt;195,13,IF(G49&gt;180,12,IF(G49&gt;165,11,IF(G49&gt;150,10,IF(G49&gt;135,9,IF(G49&gt;120,8,IF(G49&gt;105,7,IF(G49&gt;90,6,IF(G49&gt;75,5,IF(G49&gt;60,4,IF(G49&gt;45,3,IF(G49&gt;30,2,IF(G49&gt;0,1,0))))))))))))))))</f>
        <v>0</v>
      </c>
      <c r="I49" s="7">
        <f>SUM(F49,H49)</f>
        <v>0</v>
      </c>
      <c r="J49" s="7"/>
      <c r="K49" s="29" t="s">
        <v>33</v>
      </c>
      <c r="L49" s="7"/>
      <c r="M49" s="10" t="str">
        <f>IF(K49="A fentiekre tekintettel parkolási férőhelyre jogosult",IF(C49="Nappali"," a Ludovika Huszár Lovarda melletti parkolóban",IF(AND(C49="Levelező",B49="RTK")," az Orczy Úti Kollégium",IF(C49="Levelező"," a Ludovika Huszár Lovarda melletti parkolóban",0)))," ")</f>
        <v xml:space="preserve"> </v>
      </c>
      <c r="N49" s="10" t="str">
        <f>IF(K49="A fentiekre tekintettel parkolási férőhelyre jogosult",IF(C49="Nappali","minden héten hétfő reggel 6:00 órától csütörtök 22:00 óráig.",IF(AND(C49="Levelező",B49="RTK"),"az aktuális képzés időtartama alatt minden héten hétfő reggel 6:00 órától szombat 22:00 óráig.",IF(C49="Levelező","minden héten péntek reggel 6:00 órától szombat 22:00 óráig.",0)))," ")</f>
        <v xml:space="preserve"> </v>
      </c>
    </row>
    <row r="50" spans="1:14" s="7" customFormat="1">
      <c r="A50" s="18" t="s">
        <v>69</v>
      </c>
      <c r="B50" s="20" t="s">
        <v>15</v>
      </c>
      <c r="C50" s="7" t="s">
        <v>36</v>
      </c>
      <c r="D50" s="21" t="s">
        <v>17</v>
      </c>
      <c r="E50" s="7">
        <v>0</v>
      </c>
      <c r="F50" s="7">
        <f>IF(E50&gt;280,15,(IF(E50&gt;260,14,IF(E50&gt;240,13,IF(E50&gt;220,12,IF(E50&gt;200,11,IF(E50&gt;180,10,IF(E50&gt;160,9,IF(E50&gt;140,8,IF(E50&gt;120,7,IF(E50&gt;100,6,IF(E50&gt;80,5,IF(E50&gt;60,4,IF(E50&gt;40,3,IF(E50&gt;20,2,IF(E50&gt;0,1,0))))))))))))))))+IF(D50="igen",5,0)</f>
        <v>0</v>
      </c>
      <c r="G50" s="7">
        <v>0</v>
      </c>
      <c r="H50" s="7">
        <f>IF(G50&gt;225,15,(IF(G50&gt;210,14,IF(G50&gt;195,13,IF(G50&gt;180,12,IF(G50&gt;165,11,IF(G50&gt;150,10,IF(G50&gt;135,9,IF(G50&gt;120,8,IF(G50&gt;105,7,IF(G50&gt;90,6,IF(G50&gt;75,5,IF(G50&gt;60,4,IF(G50&gt;45,3,IF(G50&gt;30,2,IF(G50&gt;0,1,0))))))))))))))))</f>
        <v>0</v>
      </c>
      <c r="I50" s="7">
        <f>SUM(F50,H50)</f>
        <v>0</v>
      </c>
      <c r="J50" s="21"/>
      <c r="K50" s="29" t="s">
        <v>33</v>
      </c>
      <c r="L50" s="21"/>
      <c r="M50" s="19" t="str">
        <f>IF(K50="A fentiekre tekintettel parkolási férőhelyre jogosult",IF(C50="Nappali"," a Ludovika Huszár Lovarda melletti parkolóban",IF(AND(C50="Levelező",B50="RTK")," az Orczy Úti Kollégium",IF(C50="Levelező"," a Ludovika Huszár Lovarda melletti parkolóban",0)))," ")</f>
        <v xml:space="preserve"> </v>
      </c>
      <c r="N50" s="19" t="str">
        <f>IF(K50="A fentiekre tekintettel parkolási férőhelyre jogosult",IF(C50="Nappali","minden héten hétfő reggel 6:00 órától csütörtök 22:00 óráig.",IF(AND(C50="Levelező",B50="RTK"),"az aktuális képzés időtartama alatt minden héten hétfő reggel 6:00 órától szombat 22:00 óráig.",IF(C50="Levelező","minden héten péntek reggel 6:00 órától szombat 22:00 óráig.",0)))," ")</f>
        <v xml:space="preserve"> </v>
      </c>
    </row>
    <row r="51" spans="1:14" s="7" customFormat="1" ht="12.75" customHeight="1">
      <c r="A51" s="24" t="s">
        <v>70</v>
      </c>
      <c r="B51" s="20" t="s">
        <v>15</v>
      </c>
      <c r="C51" s="7" t="s">
        <v>36</v>
      </c>
      <c r="D51" s="21" t="s">
        <v>17</v>
      </c>
      <c r="E51" s="7">
        <v>0</v>
      </c>
      <c r="F51" s="7">
        <f>IF(E51&gt;280,15,(IF(E51&gt;260,14,IF(E51&gt;240,13,IF(E51&gt;220,12,IF(E51&gt;200,11,IF(E51&gt;180,10,IF(E51&gt;160,9,IF(E51&gt;140,8,IF(E51&gt;120,7,IF(E51&gt;100,6,IF(E51&gt;80,5,IF(E51&gt;60,4,IF(E51&gt;40,3,IF(E51&gt;20,2,IF(E51&gt;0,1,0))))))))))))))))+IF(D51="igen",5,0)</f>
        <v>0</v>
      </c>
      <c r="G51" s="7">
        <v>0</v>
      </c>
      <c r="H51" s="7">
        <f>IF(G51&gt;225,15,(IF(G51&gt;210,14,IF(G51&gt;195,13,IF(G51&gt;180,12,IF(G51&gt;165,11,IF(G51&gt;150,10,IF(G51&gt;135,9,IF(G51&gt;120,8,IF(G51&gt;105,7,IF(G51&gt;90,6,IF(G51&gt;75,5,IF(G51&gt;60,4,IF(G51&gt;45,3,IF(G51&gt;30,2,IF(G51&gt;0,1,0))))))))))))))))</f>
        <v>0</v>
      </c>
      <c r="I51" s="7">
        <f>SUM(F51,H51)</f>
        <v>0</v>
      </c>
      <c r="K51" s="29" t="s">
        <v>33</v>
      </c>
    </row>
    <row r="52" spans="1:14" s="6" customFormat="1">
      <c r="A52" s="18" t="s">
        <v>71</v>
      </c>
      <c r="B52" s="20" t="s">
        <v>15</v>
      </c>
      <c r="C52" s="7" t="s">
        <v>36</v>
      </c>
      <c r="D52" s="21" t="s">
        <v>17</v>
      </c>
      <c r="E52" s="7"/>
      <c r="F52" s="7">
        <f>IF(E52&gt;280,15,(IF(E52&gt;260,14,IF(E52&gt;240,13,IF(E52&gt;220,12,IF(E52&gt;200,11,IF(E52&gt;180,10,IF(E52&gt;160,9,IF(E52&gt;140,8,IF(E52&gt;120,7,IF(E52&gt;100,6,IF(E52&gt;80,5,IF(E52&gt;60,4,IF(E52&gt;40,3,IF(E52&gt;20,2,IF(E52&gt;0,1,0))))))))))))))))+IF(D52="igen",5,0)</f>
        <v>0</v>
      </c>
      <c r="G52" s="7"/>
      <c r="H52" s="7">
        <f>IF(G52&gt;225,15,(IF(G52&gt;210,14,IF(G52&gt;195,13,IF(G52&gt;180,12,IF(G52&gt;165,11,IF(G52&gt;150,10,IF(G52&gt;135,9,IF(G52&gt;120,8,IF(G52&gt;105,7,IF(G52&gt;90,6,IF(G52&gt;75,5,IF(G52&gt;60,4,IF(G52&gt;45,3,IF(G52&gt;30,2,IF(G52&gt;0,1,0))))))))))))))))</f>
        <v>0</v>
      </c>
      <c r="I52" s="7">
        <f>SUM(F52,H52)</f>
        <v>0</v>
      </c>
      <c r="J52" s="7"/>
      <c r="K52" s="29" t="s">
        <v>33</v>
      </c>
      <c r="L52" s="7"/>
      <c r="M52" s="7"/>
      <c r="N52" s="7"/>
    </row>
    <row r="53" spans="1:14" s="6" customFormat="1" ht="15" customHeight="1">
      <c r="A53" s="18" t="s">
        <v>72</v>
      </c>
      <c r="B53" s="20" t="s">
        <v>15</v>
      </c>
      <c r="C53" s="7" t="s">
        <v>36</v>
      </c>
      <c r="D53" s="21" t="s">
        <v>17</v>
      </c>
      <c r="E53" s="7">
        <v>0</v>
      </c>
      <c r="F53" s="7">
        <f>IF(E53&gt;280,15,(IF(E53&gt;260,14,IF(E53&gt;240,13,IF(E53&gt;220,12,IF(E53&gt;200,11,IF(E53&gt;180,10,IF(E53&gt;160,9,IF(E53&gt;140,8,IF(E53&gt;120,7,IF(E53&gt;100,6,IF(E53&gt;80,5,IF(E53&gt;60,4,IF(E53&gt;40,3,IF(E53&gt;20,2,IF(E53&gt;0,1,0))))))))))))))))+IF(D53="igen",5,0)</f>
        <v>0</v>
      </c>
      <c r="G53" s="7">
        <v>0</v>
      </c>
      <c r="H53" s="7">
        <f>IF(G53&gt;225,15,(IF(G53&gt;210,14,IF(G53&gt;195,13,IF(G53&gt;180,12,IF(G53&gt;165,11,IF(G53&gt;150,10,IF(G53&gt;135,9,IF(G53&gt;120,8,IF(G53&gt;105,7,IF(G53&gt;90,6,IF(G53&gt;75,5,IF(G53&gt;60,4,IF(G53&gt;45,3,IF(G53&gt;30,2,IF(G53&gt;0,1,0))))))))))))))))</f>
        <v>0</v>
      </c>
      <c r="I53" s="7">
        <f>SUM(F53,H53)</f>
        <v>0</v>
      </c>
      <c r="J53" s="7"/>
      <c r="K53" s="29" t="s">
        <v>33</v>
      </c>
      <c r="L53" s="7"/>
      <c r="M53" s="10" t="str">
        <f>IF(K53="A fentiekre tekintettel parkolási férőhelyre jogosult",IF(C53="Nappali"," a Ludovika Huszár Lovarda melletti parkolóban",IF(AND(C53="Levelező",B53="RTK")," az Orczy Úti Kollégium",IF(C53="Levelező"," a Ludovika Huszár Lovarda melletti parkolóban",0)))," ")</f>
        <v xml:space="preserve"> </v>
      </c>
      <c r="N53" s="10" t="str">
        <f>IF(K53="A fentiekre tekintettel parkolási férőhelyre jogosult",IF(C53="Nappali","minden héten hétfő reggel 6:00 órától csütörtök 22:00 óráig.",IF(AND(C53="Levelező",B53="RTK"),"az aktuális képzés időtartama alatt minden héten hétfő reggel 6:00 órától szombat 22:00 óráig.",IF(C53="Levelező","minden héten péntek reggel 6:00 órától szombat 22:00 óráig.",0)))," ")</f>
        <v xml:space="preserve"> </v>
      </c>
    </row>
    <row r="54" spans="1:14" s="7" customFormat="1">
      <c r="A54" s="18" t="s">
        <v>73</v>
      </c>
      <c r="B54" s="23" t="s">
        <v>15</v>
      </c>
      <c r="C54" s="21" t="s">
        <v>36</v>
      </c>
      <c r="D54" s="21" t="s">
        <v>17</v>
      </c>
      <c r="F54" s="7">
        <f>IF(E54&gt;280,15,(IF(E54&gt;260,14,IF(E54&gt;240,13,IF(E54&gt;220,12,IF(E54&gt;200,11,IF(E54&gt;180,10,IF(E54&gt;160,9,IF(E54&gt;140,8,IF(E54&gt;120,7,IF(E54&gt;100,6,IF(E54&gt;80,5,IF(E54&gt;60,4,IF(E54&gt;40,3,IF(E54&gt;20,2,IF(E54&gt;0,1,0))))))))))))))))+IF(D54="igen",5,0)</f>
        <v>0</v>
      </c>
      <c r="H54" s="7">
        <f>IF(G54&gt;225,15,(IF(G54&gt;210,14,IF(G54&gt;195,13,IF(G54&gt;180,12,IF(G54&gt;165,11,IF(G54&gt;150,10,IF(G54&gt;135,9,IF(G54&gt;120,8,IF(G54&gt;105,7,IF(G54&gt;90,6,IF(G54&gt;75,5,IF(G54&gt;60,4,IF(G54&gt;45,3,IF(G54&gt;30,2,IF(G54&gt;0,1,0))))))))))))))))</f>
        <v>0</v>
      </c>
      <c r="I54" s="7">
        <f>SUM(F54,H54)</f>
        <v>0</v>
      </c>
      <c r="K54" s="29" t="s">
        <v>33</v>
      </c>
    </row>
    <row r="55" spans="1:14" s="6" customFormat="1">
      <c r="A55" s="18" t="s">
        <v>74</v>
      </c>
      <c r="B55" s="20" t="s">
        <v>15</v>
      </c>
      <c r="C55" s="7" t="s">
        <v>36</v>
      </c>
      <c r="D55" s="21" t="s">
        <v>17</v>
      </c>
      <c r="E55" s="7"/>
      <c r="F55" s="7">
        <f>IF(E55&gt;280,15,(IF(E55&gt;260,14,IF(E55&gt;240,13,IF(E55&gt;220,12,IF(E55&gt;200,11,IF(E55&gt;180,10,IF(E55&gt;160,9,IF(E55&gt;140,8,IF(E55&gt;120,7,IF(E55&gt;100,6,IF(E55&gt;80,5,IF(E55&gt;60,4,IF(E55&gt;40,3,IF(E55&gt;20,2,IF(E55&gt;0,1,0))))))))))))))))+IF(D55="igen",5,0)</f>
        <v>0</v>
      </c>
      <c r="G55" s="7"/>
      <c r="H55" s="7">
        <f>IF(G55&gt;225,15,(IF(G55&gt;210,14,IF(G55&gt;195,13,IF(G55&gt;180,12,IF(G55&gt;165,11,IF(G55&gt;150,10,IF(G55&gt;135,9,IF(G55&gt;120,8,IF(G55&gt;105,7,IF(G55&gt;90,6,IF(G55&gt;75,5,IF(G55&gt;60,4,IF(G55&gt;45,3,IF(G55&gt;30,2,IF(G55&gt;0,1,0))))))))))))))))</f>
        <v>0</v>
      </c>
      <c r="I55" s="7">
        <f>SUM(F55,H55)</f>
        <v>0</v>
      </c>
      <c r="J55" s="7"/>
      <c r="K55" s="29" t="s">
        <v>33</v>
      </c>
      <c r="L55" s="7"/>
      <c r="M55" s="10" t="str">
        <f>IF(K55="A fentiekre tekintettel parkolási férőhelyre jogosult",IF(C55="Nappali"," a Ludovika Huszár Lovarda melletti parkolóban",IF(AND(C55="Levelező",B55="RTK")," az Orczy Úti Kollégium",IF(C55="Levelező"," a Ludovika Huszár Lovarda melletti parkolóban",0)))," ")</f>
        <v xml:space="preserve"> </v>
      </c>
      <c r="N55" s="10" t="str">
        <f>IF(K55="A fentiekre tekintettel parkolási férőhelyre jogosult",IF(C55="Nappali","minden héten hétfő reggel 6:00 órától csütörtök 22:00 óráig.",IF(AND(C55="Levelező",B55="RTK"),"az aktuális képzés időtartama alatt minden héten hétfő reggel 6:00 órától szombat 22:00 óráig.",IF(C55="Levelező","minden héten péntek reggel 6:00 órától szombat 22:00 óráig.",0)))," ")</f>
        <v xml:space="preserve"> </v>
      </c>
    </row>
    <row r="56" spans="1:14" s="6" customFormat="1" ht="13.5" customHeight="1">
      <c r="A56" s="24" t="s">
        <v>75</v>
      </c>
      <c r="B56" s="20" t="s">
        <v>15</v>
      </c>
      <c r="C56" s="7" t="s">
        <v>36</v>
      </c>
      <c r="D56" s="21" t="s">
        <v>17</v>
      </c>
      <c r="E56" s="7"/>
      <c r="F56" s="7">
        <f>IF(E56&gt;280,15,(IF(E56&gt;260,14,IF(E56&gt;240,13,IF(E56&gt;220,12,IF(E56&gt;200,11,IF(E56&gt;180,10,IF(E56&gt;160,9,IF(E56&gt;140,8,IF(E56&gt;120,7,IF(E56&gt;100,6,IF(E56&gt;80,5,IF(E56&gt;60,4,IF(E56&gt;40,3,IF(E56&gt;20,2,IF(E56&gt;0,1,0))))))))))))))))+IF(D56="igen",5,0)</f>
        <v>0</v>
      </c>
      <c r="G56" s="7"/>
      <c r="H56" s="7">
        <f>IF(G56&gt;225,15,(IF(G56&gt;210,14,IF(G56&gt;195,13,IF(G56&gt;180,12,IF(G56&gt;165,11,IF(G56&gt;150,10,IF(G56&gt;135,9,IF(G56&gt;120,8,IF(G56&gt;105,7,IF(G56&gt;90,6,IF(G56&gt;75,5,IF(G56&gt;60,4,IF(G56&gt;45,3,IF(G56&gt;30,2,IF(G56&gt;0,1,0))))))))))))))))</f>
        <v>0</v>
      </c>
      <c r="I56" s="7">
        <f>SUM(F56,H56)</f>
        <v>0</v>
      </c>
      <c r="J56" s="7"/>
      <c r="K56" s="29" t="s">
        <v>33</v>
      </c>
      <c r="L56" s="7"/>
      <c r="M56" s="10" t="str">
        <f>IF(K56="A fentiekre tekintettel parkolási férőhelyre jogosult",IF(C56="Nappali"," a Ludovika Huszár Lovarda melletti parkolóban",IF(AND(C56="Levelező",B56="RTK")," az Orczy Úti Kollégium",IF(C56="Levelező"," a Ludovika Huszár Lovarda melletti parkolóban",0)))," ")</f>
        <v xml:space="preserve"> </v>
      </c>
      <c r="N56" s="10" t="str">
        <f>IF(K56="A fentiekre tekintettel parkolási férőhelyre jogosult",IF(C56="Nappali","minden héten hétfő reggel 6:00 órától csütörtök 22:00 óráig.",IF(AND(C56="Levelező",B56="RTK"),"az aktuális képzés időtartama alatt minden héten hétfő reggel 6:00 órától szombat 22:00 óráig.",IF(C56="Levelező","minden héten péntek reggel 6:00 órától szombat 22:00 óráig.",0)))," ")</f>
        <v xml:space="preserve"> </v>
      </c>
    </row>
    <row r="57" spans="1:14" s="6" customFormat="1">
      <c r="A57" s="18" t="s">
        <v>76</v>
      </c>
      <c r="B57" s="20" t="s">
        <v>15</v>
      </c>
      <c r="C57" s="7" t="s">
        <v>36</v>
      </c>
      <c r="D57" s="25" t="s">
        <v>17</v>
      </c>
      <c r="E57" s="7"/>
      <c r="F57" s="7">
        <f>IF(E57&gt;280,15,(IF(E57&gt;260,14,IF(E57&gt;240,13,IF(E57&gt;220,12,IF(E57&gt;200,11,IF(E57&gt;180,10,IF(E57&gt;160,9,IF(E57&gt;140,8,IF(E57&gt;120,7,IF(E57&gt;100,6,IF(E57&gt;80,5,IF(E57&gt;60,4,IF(E57&gt;40,3,IF(E57&gt;20,2,IF(E57&gt;0,1,0))))))))))))))))+IF(D57="igen",5,0)</f>
        <v>0</v>
      </c>
      <c r="G57" s="7"/>
      <c r="H57" s="7">
        <f>IF(G57&gt;225,15,(IF(G57&gt;210,14,IF(G57&gt;195,13,IF(G57&gt;180,12,IF(G57&gt;165,11,IF(G57&gt;150,10,IF(G57&gt;135,9,IF(G57&gt;120,8,IF(G57&gt;105,7,IF(G57&gt;90,6,IF(G57&gt;75,5,IF(G57&gt;60,4,IF(G57&gt;45,3,IF(G57&gt;30,2,IF(G57&gt;0,1,0))))))))))))))))</f>
        <v>0</v>
      </c>
      <c r="I57" s="7">
        <f>SUM(F57,H57)</f>
        <v>0</v>
      </c>
      <c r="J57" s="7"/>
      <c r="K57" s="29" t="s">
        <v>33</v>
      </c>
      <c r="L57" s="7"/>
      <c r="M57" s="10" t="str">
        <f>IF(K57="A fentiekre tekintettel parkolási férőhelyre jogosult",IF(C57="Nappali"," a Ludovika Huszár Lovarda melletti parkolóban",IF(AND(C57="Levelező",B57="RTK")," az Orczy Úti Kollégium",IF(C57="Levelező"," a Ludovika Huszár Lovarda melletti parkolóban",0)))," ")</f>
        <v xml:space="preserve"> </v>
      </c>
      <c r="N57" s="10" t="str">
        <f>IF(K57="A fentiekre tekintettel parkolási férőhelyre jogosult",IF(C57="Nappali","minden héten hétfő reggel 6:00 órától csütörtök 22:00 óráig.",IF(AND(C57="Levelező",B57="RTK"),"az aktuális képzés időtartama alatt minden héten hétfő reggel 6:00 órától szombat 22:00 óráig.",IF(C57="Levelező","minden héten péntek reggel 6:00 órától szombat 22:00 óráig.",0)))," ")</f>
        <v xml:space="preserve"> </v>
      </c>
    </row>
    <row r="58" spans="1:14" s="6" customFormat="1">
      <c r="A58" s="18" t="s">
        <v>77</v>
      </c>
      <c r="B58" s="20" t="s">
        <v>15</v>
      </c>
      <c r="C58" s="7" t="s">
        <v>36</v>
      </c>
      <c r="D58" s="7" t="s">
        <v>17</v>
      </c>
      <c r="E58" s="7">
        <v>0</v>
      </c>
      <c r="F58" s="7">
        <f>IF(E58&gt;280,15,(IF(E58&gt;260,14,IF(E58&gt;240,13,IF(E58&gt;220,12,IF(E58&gt;200,11,IF(E58&gt;180,10,IF(E58&gt;160,9,IF(E58&gt;140,8,IF(E58&gt;120,7,IF(E58&gt;100,6,IF(E58&gt;80,5,IF(E58&gt;60,4,IF(E58&gt;40,3,IF(E58&gt;20,2,IF(E58&gt;0,1,0))))))))))))))))+IF(D58="igen",5,0)</f>
        <v>0</v>
      </c>
      <c r="G58" s="7">
        <v>0</v>
      </c>
      <c r="H58" s="7">
        <f>IF(G58&gt;225,15,(IF(G58&gt;210,14,IF(G58&gt;195,13,IF(G58&gt;180,12,IF(G58&gt;165,11,IF(G58&gt;150,10,IF(G58&gt;135,9,IF(G58&gt;120,8,IF(G58&gt;105,7,IF(G58&gt;90,6,IF(G58&gt;75,5,IF(G58&gt;60,4,IF(G58&gt;45,3,IF(G58&gt;30,2,IF(G58&gt;0,1,0))))))))))))))))</f>
        <v>0</v>
      </c>
      <c r="I58" s="7">
        <f>SUM(F58,H58)</f>
        <v>0</v>
      </c>
      <c r="J58" s="7"/>
      <c r="K58" s="29" t="s">
        <v>33</v>
      </c>
      <c r="L58" s="7"/>
      <c r="M58" s="10" t="str">
        <f>IF(K58="A fentiekre tekintettel parkolási férőhelyre jogosult",IF(C58="Nappali"," a Ludovika Huszár Lovarda melletti parkolóban",IF(AND(C58="Levelező",B58="RTK")," az Orczy Úti Kollégium",IF(C58="Levelező"," a Ludovika Huszár Lovarda melletti parkolóban",0)))," ")</f>
        <v xml:space="preserve"> </v>
      </c>
      <c r="N58" s="10" t="str">
        <f>IF(K58="A fentiekre tekintettel parkolási férőhelyre jogosult",IF(C58="Nappali","minden héten hétfő reggel 6:00 órától csütörtök 22:00 óráig.",IF(AND(C58="Levelező",B58="RTK"),"az aktuális képzés időtartama alatt minden héten hétfő reggel 6:00 órától szombat 22:00 óráig.",IF(C58="Levelező","minden héten péntek reggel 6:00 órától szombat 22:00 óráig.",0)))," ")</f>
        <v xml:space="preserve"> </v>
      </c>
    </row>
    <row r="59" spans="1:14" s="6" customFormat="1">
      <c r="A59" s="18" t="s">
        <v>78</v>
      </c>
      <c r="B59" s="20" t="s">
        <v>15</v>
      </c>
      <c r="C59" s="7" t="s">
        <v>36</v>
      </c>
      <c r="D59" s="21" t="s">
        <v>17</v>
      </c>
      <c r="E59" s="7"/>
      <c r="F59" s="7">
        <f>IF(E59&gt;280,15,(IF(E59&gt;260,14,IF(E59&gt;240,13,IF(E59&gt;220,12,IF(E59&gt;200,11,IF(E59&gt;180,10,IF(E59&gt;160,9,IF(E59&gt;140,8,IF(E59&gt;120,7,IF(E59&gt;100,6,IF(E59&gt;80,5,IF(E59&gt;60,4,IF(E59&gt;40,3,IF(E59&gt;20,2,IF(E59&gt;0,1,0))))))))))))))))+IF(D59="igen",5,0)</f>
        <v>0</v>
      </c>
      <c r="G59" s="7"/>
      <c r="H59" s="7">
        <f>IF(G59&gt;225,15,(IF(G59&gt;210,14,IF(G59&gt;195,13,IF(G59&gt;180,12,IF(G59&gt;165,11,IF(G59&gt;150,10,IF(G59&gt;135,9,IF(G59&gt;120,8,IF(G59&gt;105,7,IF(G59&gt;90,6,IF(G59&gt;75,5,IF(G59&gt;60,4,IF(G59&gt;45,3,IF(G59&gt;30,2,IF(G59&gt;0,1,0))))))))))))))))</f>
        <v>0</v>
      </c>
      <c r="I59" s="7">
        <f>SUM(F59,H59)</f>
        <v>0</v>
      </c>
      <c r="J59" s="7"/>
      <c r="K59" s="29" t="s">
        <v>33</v>
      </c>
      <c r="L59" s="7"/>
      <c r="M59" s="19" t="str">
        <f>IF(K59="A fentiekre tekintettel parkolási férőhelyre jogosult",IF(C59="Nappali"," a Ludovika Huszár Lovarda melletti parkolóban",IF(AND(C59="Levelező",B59="RTK")," az Orczy Úti Kollégium",IF(C59="Levelező"," a Ludovika Huszár Lovarda melletti parkolóban",0)))," ")</f>
        <v xml:space="preserve"> </v>
      </c>
      <c r="N59" s="19" t="str">
        <f>IF(K59="A fentiekre tekintettel parkolási férőhelyre jogosult",IF(C59="Nappali","minden héten hétfő reggel 6:00 órától csütörtök 22:00 óráig.",IF(AND(C59="Levelező",B59="RTK"),"az aktuális képzés időtartama alatt minden héten hétfő reggel 6:00 órától szombat 22:00 óráig.",IF(C59="Levelező","minden héten péntek reggel 6:00 órától szombat 22:00 óráig.",0)))," ")</f>
        <v xml:space="preserve"> </v>
      </c>
    </row>
    <row r="60" spans="1:14" s="6" customFormat="1">
      <c r="A60" s="18" t="s">
        <v>79</v>
      </c>
      <c r="B60" s="20" t="s">
        <v>15</v>
      </c>
      <c r="C60" s="7" t="s">
        <v>36</v>
      </c>
      <c r="D60" s="21" t="s">
        <v>17</v>
      </c>
      <c r="E60" s="7"/>
      <c r="F60" s="7">
        <f>IF(E60&gt;280,15,(IF(E60&gt;260,14,IF(E60&gt;240,13,IF(E60&gt;220,12,IF(E60&gt;200,11,IF(E60&gt;180,10,IF(E60&gt;160,9,IF(E60&gt;140,8,IF(E60&gt;120,7,IF(E60&gt;100,6,IF(E60&gt;80,5,IF(E60&gt;60,4,IF(E60&gt;40,3,IF(E60&gt;20,2,IF(E60&gt;0,1,0))))))))))))))))+IF(D60="igen",5,0)</f>
        <v>0</v>
      </c>
      <c r="G60" s="7"/>
      <c r="H60" s="7">
        <f>IF(G60&gt;225,15,(IF(G60&gt;210,14,IF(G60&gt;195,13,IF(G60&gt;180,12,IF(G60&gt;165,11,IF(G60&gt;150,10,IF(G60&gt;135,9,IF(G60&gt;120,8,IF(G60&gt;105,7,IF(G60&gt;90,6,IF(G60&gt;75,5,IF(G60&gt;60,4,IF(G60&gt;45,3,IF(G60&gt;30,2,IF(G60&gt;0,1,0))))))))))))))))</f>
        <v>0</v>
      </c>
      <c r="I60" s="7">
        <f>SUM(F60,H60)</f>
        <v>0</v>
      </c>
      <c r="J60" s="7"/>
      <c r="K60" s="29" t="s">
        <v>33</v>
      </c>
      <c r="L60" s="7"/>
      <c r="M60" s="7"/>
      <c r="N60" s="7"/>
    </row>
    <row r="61" spans="1:14" s="6" customFormat="1">
      <c r="A61" s="18" t="s">
        <v>80</v>
      </c>
      <c r="B61" s="20" t="s">
        <v>15</v>
      </c>
      <c r="C61" s="7" t="s">
        <v>36</v>
      </c>
      <c r="D61" s="21" t="s">
        <v>17</v>
      </c>
      <c r="E61" s="7">
        <v>0</v>
      </c>
      <c r="F61" s="7">
        <f>IF(E61&gt;280,15,(IF(E61&gt;260,14,IF(E61&gt;240,13,IF(E61&gt;220,12,IF(E61&gt;200,11,IF(E61&gt;180,10,IF(E61&gt;160,9,IF(E61&gt;140,8,IF(E61&gt;120,7,IF(E61&gt;100,6,IF(E61&gt;80,5,IF(E61&gt;60,4,IF(E61&gt;40,3,IF(E61&gt;20,2,IF(E61&gt;0,1,0))))))))))))))))+IF(D61="igen",5,0)</f>
        <v>0</v>
      </c>
      <c r="G61" s="7">
        <v>0</v>
      </c>
      <c r="H61" s="7">
        <f>IF(G61&gt;225,15,(IF(G61&gt;210,14,IF(G61&gt;195,13,IF(G61&gt;180,12,IF(G61&gt;165,11,IF(G61&gt;150,10,IF(G61&gt;135,9,IF(G61&gt;120,8,IF(G61&gt;105,7,IF(G61&gt;90,6,IF(G61&gt;75,5,IF(G61&gt;60,4,IF(G61&gt;45,3,IF(G61&gt;30,2,IF(G61&gt;0,1,0))))))))))))))))</f>
        <v>0</v>
      </c>
      <c r="I61" s="7">
        <f>SUM(F61,H61)</f>
        <v>0</v>
      </c>
      <c r="J61" s="7"/>
      <c r="K61" s="29" t="s">
        <v>33</v>
      </c>
      <c r="L61" s="7"/>
      <c r="M61" s="7"/>
      <c r="N61" s="7"/>
    </row>
    <row r="62" spans="1:14" s="34" customFormat="1">
      <c r="A62" s="30" t="s">
        <v>81</v>
      </c>
      <c r="B62" s="36" t="s">
        <v>82</v>
      </c>
      <c r="C62" s="34" t="s">
        <v>16</v>
      </c>
      <c r="D62" s="32" t="s">
        <v>17</v>
      </c>
      <c r="E62" s="34">
        <v>28</v>
      </c>
      <c r="F62" s="34">
        <f>IF(E62&gt;280,15,(IF(E62&gt;260,14,IF(E62&gt;240,13,IF(E62&gt;220,12,IF(E62&gt;200,11,IF(E62&gt;180,10,IF(E62&gt;160,9,IF(E62&gt;140,8,IF(E62&gt;120,7,IF(E62&gt;100,6,IF(E62&gt;80,5,IF(E62&gt;60,4,IF(E62&gt;40,3,IF(E62&gt;20,2,IF(E62&gt;0,1,0))))))))))))))))+IF(D62="igen",5,0)</f>
        <v>2</v>
      </c>
      <c r="G62" s="34">
        <v>47.5</v>
      </c>
      <c r="H62" s="34">
        <f>IF(G62&gt;225,15,(IF(G62&gt;210,14,IF(G62&gt;195,13,IF(G62&gt;180,12,IF(G62&gt;165,11,IF(G62&gt;150,10,IF(G62&gt;135,9,IF(G62&gt;120,8,IF(G62&gt;105,7,IF(G62&gt;90,6,IF(G62&gt;75,5,IF(G62&gt;60,4,IF(G62&gt;45,3,IF(G62&gt;30,2,IF(G62&gt;0,1,0))))))))))))))))</f>
        <v>3</v>
      </c>
      <c r="I62" s="34">
        <f>SUM(F62,H62)</f>
        <v>5</v>
      </c>
      <c r="J62" s="34">
        <v>4</v>
      </c>
      <c r="K62" s="28" t="s">
        <v>18</v>
      </c>
      <c r="M62" s="28" t="str">
        <f>IF(K62="A fentiekre tekintettel parkolási férőhelyre jogosult",IF(C62="Nappali"," a Ludovika Huszár Lovarda melletti parkolóban",IF(AND(C62="Levelező",B62="RTK")," az Orczy Úti Kollégium",IF(C62="Levelező"," a Ludovika Huszár Lovarda melletti parkolóban",0)))," ")</f>
        <v xml:space="preserve"> a Ludovika Huszár Lovarda melletti parkolóban</v>
      </c>
      <c r="N62" s="28" t="str">
        <f>IF(K62="A fentiekre tekintettel parkolási férőhelyre jogosult",IF(C62="Nappali","minden héten hétfő reggel 6:00 órától csütörtök 22:00 óráig.",IF(AND(C62="Levelező",B62="RTK"),"az aktuális képzés időtartama alatt minden héten hétfő reggel 6:00 órától szombat 22:00 óráig.",IF(C62="Levelező","minden héten péntek reggel 6:00 órától szombat 22:00 óráig.",0)))," ")</f>
        <v>minden héten hétfő reggel 6:00 órától csütörtök 22:00 óráig.</v>
      </c>
    </row>
    <row r="63" spans="1:14" s="34" customFormat="1">
      <c r="A63" s="30" t="s">
        <v>83</v>
      </c>
      <c r="B63" s="36" t="s">
        <v>82</v>
      </c>
      <c r="C63" s="34" t="s">
        <v>16</v>
      </c>
      <c r="D63" s="32" t="s">
        <v>17</v>
      </c>
      <c r="E63" s="34">
        <v>26.2</v>
      </c>
      <c r="F63" s="34">
        <f>IF(E63&gt;280,15,(IF(E63&gt;260,14,IF(E63&gt;240,13,IF(E63&gt;220,12,IF(E63&gt;200,11,IF(E63&gt;180,10,IF(E63&gt;160,9,IF(E63&gt;140,8,IF(E63&gt;120,7,IF(E63&gt;100,6,IF(E63&gt;80,5,IF(E63&gt;60,4,IF(E63&gt;40,3,IF(E63&gt;20,2,IF(E63&gt;0,1,0))))))))))))))))+IF(D63="igen",5,0)</f>
        <v>2</v>
      </c>
      <c r="G63" s="34">
        <v>31</v>
      </c>
      <c r="H63" s="34">
        <f>IF(G63&gt;225,15,(IF(G63&gt;210,14,IF(G63&gt;195,13,IF(G63&gt;180,12,IF(G63&gt;165,11,IF(G63&gt;150,10,IF(G63&gt;135,9,IF(G63&gt;120,8,IF(G63&gt;105,7,IF(G63&gt;90,6,IF(G63&gt;75,5,IF(G63&gt;60,4,IF(G63&gt;45,3,IF(G63&gt;30,2,IF(G63&gt;0,1,0))))))))))))))))</f>
        <v>2</v>
      </c>
      <c r="I63" s="34">
        <f>SUM(F63,H63)</f>
        <v>4</v>
      </c>
      <c r="J63" s="34">
        <v>4</v>
      </c>
      <c r="K63" s="28" t="s">
        <v>18</v>
      </c>
      <c r="M63" s="28" t="str">
        <f>IF(K63="A fentiekre tekintettel parkolási férőhelyre jogosult",IF(C63="Nappali"," a Ludovika Huszár Lovarda melletti parkolóban",IF(AND(C63="Levelező",B63="RTK")," az Orczy Úti Kollégium",IF(C63="Levelező"," a Ludovika Huszár Lovarda melletti parkolóban",0)))," ")</f>
        <v xml:space="preserve"> a Ludovika Huszár Lovarda melletti parkolóban</v>
      </c>
      <c r="N63" s="28" t="str">
        <f>IF(K63="A fentiekre tekintettel parkolási férőhelyre jogosult",IF(C63="Nappali","minden héten hétfő reggel 6:00 órától csütörtök 22:00 óráig.",IF(AND(C63="Levelező",B63="RTK"),"az aktuális képzés időtartama alatt minden héten hétfő reggel 6:00 órától szombat 22:00 óráig.",IF(C63="Levelező","minden héten péntek reggel 6:00 órától szombat 22:00 óráig.",0)))," ")</f>
        <v>minden héten hétfő reggel 6:00 órától csütörtök 22:00 óráig.</v>
      </c>
    </row>
    <row r="64" spans="1:14" s="34" customFormat="1">
      <c r="A64" s="30" t="s">
        <v>84</v>
      </c>
      <c r="B64" s="36" t="s">
        <v>82</v>
      </c>
      <c r="C64" s="34" t="s">
        <v>16</v>
      </c>
      <c r="D64" s="32" t="s">
        <v>17</v>
      </c>
      <c r="E64" s="34">
        <v>27.6</v>
      </c>
      <c r="F64" s="34">
        <f>IF(E64&gt;280,15,(IF(E64&gt;260,14,IF(E64&gt;240,13,IF(E64&gt;220,12,IF(E64&gt;200,11,IF(E64&gt;180,10,IF(E64&gt;160,9,IF(E64&gt;140,8,IF(E64&gt;120,7,IF(E64&gt;100,6,IF(E64&gt;80,5,IF(E64&gt;60,4,IF(E64&gt;40,3,IF(E64&gt;20,2,IF(E64&gt;0,1,0))))))))))))))))+IF(D64="igen",5,0)</f>
        <v>2</v>
      </c>
      <c r="G64" s="60">
        <v>43</v>
      </c>
      <c r="H64" s="34">
        <f>IF(G64&gt;225,15,(IF(G64&gt;210,14,IF(G64&gt;195,13,IF(G64&gt;180,12,IF(G64&gt;165,11,IF(G64&gt;150,10,IF(G64&gt;135,9,IF(G64&gt;120,8,IF(G64&gt;105,7,IF(G64&gt;90,6,IF(G64&gt;75,5,IF(G64&gt;60,4,IF(G64&gt;45,3,IF(G64&gt;30,2,IF(G64&gt;0,1,0))))))))))))))))</f>
        <v>2</v>
      </c>
      <c r="I64" s="34">
        <f>SUM(F64,H64)</f>
        <v>4</v>
      </c>
      <c r="J64" s="34">
        <v>4</v>
      </c>
      <c r="K64" s="28" t="s">
        <v>18</v>
      </c>
      <c r="M64" s="42" t="str">
        <f>IF(K64="A fentiekre tekintettel parkolási férőhelyre jogosult",IF(C64="Nappali"," a Ludovika Huszár Lovarda melletti parkolóban",IF(AND(C64="Levelező",B64="RTK")," az Orczy Úti Kollégium",IF(C64="Levelező"," a Ludovika Huszár Lovarda melletti parkolóban",0)))," ")</f>
        <v xml:space="preserve"> a Ludovika Huszár Lovarda melletti parkolóban</v>
      </c>
      <c r="N64" s="28" t="str">
        <f>IF(K64="A fentiekre tekintettel parkolási férőhelyre jogosult",IF(C64="Nappali","minden héten hétfő reggel 6:00 órától csütörtök 22:00 óráig.",IF(AND(C64="Levelező",B64="RTK"),"az aktuális képzés időtartama alatt minden héten hétfő reggel 6:00 órától szombat 22:00 óráig.",IF(C64="Levelező","minden héten péntek reggel 6:00 órától szombat 22:00 óráig.",0)))," ")</f>
        <v>minden héten hétfő reggel 6:00 órától csütörtök 22:00 óráig.</v>
      </c>
    </row>
    <row r="65" spans="1:14" s="47" customFormat="1">
      <c r="A65" s="44" t="s">
        <v>85</v>
      </c>
      <c r="B65" s="46" t="s">
        <v>82</v>
      </c>
      <c r="C65" s="47" t="s">
        <v>16</v>
      </c>
      <c r="D65" s="53" t="s">
        <v>17</v>
      </c>
      <c r="E65" s="47">
        <v>15.9</v>
      </c>
      <c r="F65" s="47">
        <f>IF(E65&gt;280,15,(IF(E65&gt;260,14,IF(E65&gt;240,13,IF(E65&gt;220,12,IF(E65&gt;200,11,IF(E65&gt;180,10,IF(E65&gt;160,9,IF(E65&gt;140,8,IF(E65&gt;120,7,IF(E65&gt;100,6,IF(E65&gt;80,5,IF(E65&gt;60,4,IF(E65&gt;40,3,IF(E65&gt;20,2,IF(E65&gt;0,1,0))))))))))))))))+IF(D65="igen",5,0)</f>
        <v>1</v>
      </c>
      <c r="G65" s="47">
        <v>33.5</v>
      </c>
      <c r="H65" s="47">
        <f>IF(G65&gt;225,15,(IF(G65&gt;210,14,IF(G65&gt;195,13,IF(G65&gt;180,12,IF(G65&gt;165,11,IF(G65&gt;150,10,IF(G65&gt;135,9,IF(G65&gt;120,8,IF(G65&gt;105,7,IF(G65&gt;90,6,IF(G65&gt;75,5,IF(G65&gt;60,4,IF(G65&gt;45,3,IF(G65&gt;30,2,IF(G65&gt;0,1,0))))))))))))))))</f>
        <v>2</v>
      </c>
      <c r="I65" s="47">
        <f>SUM(F65,H65)</f>
        <v>3</v>
      </c>
      <c r="J65" s="47">
        <v>4</v>
      </c>
      <c r="K65" s="50" t="s">
        <v>30</v>
      </c>
      <c r="M65" s="50" t="str">
        <f>IF(K65="A fentiekre tekintettel parkolási férőhelyre jogosult",IF(C65="Nappali"," a Ludovika Huszár Lovarda melletti parkolóban",IF(AND(C65="Levelező",B65="RTK")," az Orczy Úti Kollégium",IF(C65="Levelező"," a Ludovika Huszár Lovarda melletti parkolóban",0)))," ")</f>
        <v xml:space="preserve"> </v>
      </c>
      <c r="N65" s="50" t="str">
        <f>IF(K65="A fentiekre tekintettel parkolási férőhelyre jogosult",IF(C65="Nappali","minden héten hétfő reggel 6:00 órától csütörtök 22:00 óráig.",IF(AND(C65="Levelező",B65="RTK"),"az aktuális képzés időtartama alatt minden héten hétfő reggel 6:00 órától szombat 22:00 óráig.",IF(C65="Levelező","minden héten péntek reggel 6:00 órától szombat 22:00 óráig.",0)))," ")</f>
        <v xml:space="preserve"> </v>
      </c>
    </row>
    <row r="66" spans="1:14" s="6" customFormat="1">
      <c r="A66" s="18" t="s">
        <v>86</v>
      </c>
      <c r="B66" s="20" t="s">
        <v>82</v>
      </c>
      <c r="C66" s="7" t="s">
        <v>16</v>
      </c>
      <c r="D66" s="7" t="s">
        <v>17</v>
      </c>
      <c r="E66" s="7">
        <v>0</v>
      </c>
      <c r="F66" s="7">
        <f>IF(E66&gt;280,15,(IF(E66&gt;260,14,IF(E66&gt;240,13,IF(E66&gt;220,12,IF(E66&gt;200,11,IF(E66&gt;180,10,IF(E66&gt;160,9,IF(E66&gt;140,8,IF(E66&gt;120,7,IF(E66&gt;100,6,IF(E66&gt;80,5,IF(E66&gt;60,4,IF(E66&gt;40,3,IF(E66&gt;20,2,IF(E66&gt;0,1,0))))))))))))))))+IF(D66="igen",5,0)</f>
        <v>0</v>
      </c>
      <c r="G66" s="7">
        <v>0</v>
      </c>
      <c r="H66" s="7">
        <f>IF(G66&gt;225,15,(IF(G66&gt;210,14,IF(G66&gt;195,13,IF(G66&gt;180,12,IF(G66&gt;165,11,IF(G66&gt;150,10,IF(G66&gt;135,9,IF(G66&gt;120,8,IF(G66&gt;105,7,IF(G66&gt;90,6,IF(G66&gt;75,5,IF(G66&gt;60,4,IF(G66&gt;45,3,IF(G66&gt;30,2,IF(G66&gt;0,1,0))))))))))))))))</f>
        <v>0</v>
      </c>
      <c r="I66" s="7">
        <f>SUM(F66,H66)</f>
        <v>0</v>
      </c>
      <c r="J66" s="7"/>
      <c r="K66" s="7" t="s">
        <v>87</v>
      </c>
      <c r="L66" s="7"/>
      <c r="M66" s="10" t="str">
        <f>IF(K66="A fentiekre tekintettel parkolási férőhelyre jogosult",IF(C66="Nappali"," a Ludovika Huszár Lovarda melletti parkolóban",IF(AND(C66="Levelező",B66="RTK")," az Orczy Úti Kollégium",IF(C66="Levelező"," a Ludovika Huszár Lovarda melletti parkolóban",0)))," ")</f>
        <v xml:space="preserve"> </v>
      </c>
      <c r="N66" s="10" t="str">
        <f>IF(K66="A fentiekre tekintettel parkolási férőhelyre jogosult",IF(C66="Nappali","minden héten hétfő reggel 6:00 órától csütörtök 22:00 óráig.",IF(AND(C66="Levelező",B66="RTK"),"az aktuális képzés időtartama alatt minden héten hétfő reggel 6:00 órától szombat 22:00 óráig.",IF(C66="Levelező","minden héten péntek reggel 6:00 órától szombat 22:00 óráig.",0)))," ")</f>
        <v xml:space="preserve"> </v>
      </c>
    </row>
    <row r="67" spans="1:14" s="7" customFormat="1">
      <c r="A67" s="18" t="s">
        <v>88</v>
      </c>
      <c r="B67" s="20" t="s">
        <v>82</v>
      </c>
      <c r="C67" s="7" t="s">
        <v>16</v>
      </c>
      <c r="D67" s="7" t="s">
        <v>17</v>
      </c>
      <c r="E67" s="7">
        <v>0</v>
      </c>
      <c r="F67" s="7">
        <f>IF(E67&gt;280,15,(IF(E67&gt;260,14,IF(E67&gt;240,13,IF(E67&gt;220,12,IF(E67&gt;200,11,IF(E67&gt;180,10,IF(E67&gt;160,9,IF(E67&gt;140,8,IF(E67&gt;120,7,IF(E67&gt;100,6,IF(E67&gt;80,5,IF(E67&gt;60,4,IF(E67&gt;40,3,IF(E67&gt;20,2,IF(E67&gt;0,1,0))))))))))))))))+IF(D67="igen",5,0)</f>
        <v>0</v>
      </c>
      <c r="G67" s="7">
        <v>0</v>
      </c>
      <c r="H67" s="7">
        <f>IF(G67&gt;225,15,(IF(G67&gt;210,14,IF(G67&gt;195,13,IF(G67&gt;180,12,IF(G67&gt;165,11,IF(G67&gt;150,10,IF(G67&gt;135,9,IF(G67&gt;120,8,IF(G67&gt;105,7,IF(G67&gt;90,6,IF(G67&gt;75,5,IF(G67&gt;60,4,IF(G67&gt;45,3,IF(G67&gt;30,2,IF(G67&gt;0,1,0))))))))))))))))</f>
        <v>0</v>
      </c>
      <c r="I67" s="7">
        <f>SUM(F67,H67)</f>
        <v>0</v>
      </c>
      <c r="K67" s="7" t="s">
        <v>87</v>
      </c>
      <c r="M67" s="10" t="str">
        <f>IF(K67="A fentiekre tekintettel parkolási férőhelyre jogosult",IF(C67="Nappali"," a Ludovika Huszár Lovarda melletti parkolóban",IF(AND(C67="Levelező",B67="RTK")," az Orczy Úti Kollégium",IF(C67="Levelező"," a Ludovika Huszár Lovarda melletti parkolóban",0)))," ")</f>
        <v xml:space="preserve"> </v>
      </c>
      <c r="N67" s="10" t="str">
        <f>IF(K67="A fentiekre tekintettel parkolási férőhelyre jogosult",IF(C67="Nappali","minden héten hétfő reggel 6:00 órától csütörtök 22:00 óráig.",IF(AND(C67="Levelező",B67="RTK"),"az aktuális képzés időtartama alatt minden héten hétfő reggel 6:00 órától szombat 22:00 óráig.",IF(C67="Levelező","minden héten péntek reggel 6:00 órától szombat 22:00 óráig.",0)))," ")</f>
        <v xml:space="preserve"> </v>
      </c>
    </row>
    <row r="68" spans="1:14" s="34" customFormat="1">
      <c r="A68" s="30" t="s">
        <v>89</v>
      </c>
      <c r="B68" s="36" t="s">
        <v>82</v>
      </c>
      <c r="C68" s="34" t="s">
        <v>36</v>
      </c>
      <c r="D68" s="32" t="s">
        <v>17</v>
      </c>
      <c r="E68" s="34">
        <v>44.7</v>
      </c>
      <c r="F68" s="34">
        <f>IF(E68&gt;280,15,(IF(E68&gt;260,14,IF(E68&gt;240,13,IF(E68&gt;220,12,IF(E68&gt;200,11,IF(E68&gt;180,10,IF(E68&gt;160,9,IF(E68&gt;140,8,IF(E68&gt;120,7,IF(E68&gt;100,6,IF(E68&gt;80,5,IF(E68&gt;60,4,IF(E68&gt;40,3,IF(E68&gt;20,2,IF(E68&gt;0,1,0))))))))))))))))+IF(D68="igen",5,0)</f>
        <v>3</v>
      </c>
      <c r="G68" s="34">
        <v>60</v>
      </c>
      <c r="H68" s="34">
        <f>IF(G68&gt;225,15,(IF(G68&gt;210,14,IF(G68&gt;195,13,IF(G68&gt;180,12,IF(G68&gt;165,11,IF(G68&gt;150,10,IF(G68&gt;135,9,IF(G68&gt;120,8,IF(G68&gt;105,7,IF(G68&gt;90,6,IF(G68&gt;75,5,IF(G68&gt;60,4,IF(G68&gt;45,3,IF(G68&gt;30,2,IF(G68&gt;0,1,0))))))))))))))))</f>
        <v>3</v>
      </c>
      <c r="I68" s="34">
        <f>SUM(F68,H68)</f>
        <v>6</v>
      </c>
      <c r="J68" s="34">
        <v>6</v>
      </c>
      <c r="K68" s="28" t="s">
        <v>18</v>
      </c>
      <c r="M68" s="42" t="str">
        <f>IF(K68="A fentiekre tekintettel parkolási férőhelyre jogosult",IF(C68="Nappali"," a Ludovika Huszár Lovarda melletti parkolóban",IF(AND(C68="Levelező",B68="RTK")," az Orczy Úti Kollégium",IF(C68="Levelező"," a Ludovika Huszár Lovarda melletti parkolóban",0)))," ")</f>
        <v xml:space="preserve"> a Ludovika Huszár Lovarda melletti parkolóban</v>
      </c>
      <c r="N68" s="28" t="str">
        <f>IF(K68="A fentiekre tekintettel parkolási férőhelyre jogosult",IF(C68="Nappali","minden héten hétfő reggel 6:00 órától csütörtök 22:00 óráig.",IF(AND(C68="Levelező",B68="RTK"),"az aktuális képzés időtartama alatt minden héten hétfő reggel 6:00 órától szombat 22:00 óráig.",IF(C68="Levelező","minden héten péntek reggel 6:00 órától szombat 22:00 óráig.",0)))," ")</f>
        <v>minden héten péntek reggel 6:00 órától szombat 22:00 óráig.</v>
      </c>
    </row>
    <row r="69" spans="1:14" s="34" customFormat="1">
      <c r="A69" s="30" t="s">
        <v>90</v>
      </c>
      <c r="B69" s="36" t="s">
        <v>91</v>
      </c>
      <c r="C69" s="32" t="s">
        <v>16</v>
      </c>
      <c r="D69" s="32" t="s">
        <v>17</v>
      </c>
      <c r="E69" s="34">
        <v>36.5</v>
      </c>
      <c r="F69" s="34">
        <f>IF(E69&gt;280,15,(IF(E69&gt;260,14,IF(E69&gt;240,13,IF(E69&gt;220,12,IF(E69&gt;200,11,IF(E69&gt;180,10,IF(E69&gt;160,9,IF(E69&gt;140,8,IF(E69&gt;120,7,IF(E69&gt;100,6,IF(E69&gt;80,5,IF(E69&gt;60,4,IF(E69&gt;40,3,IF(E69&gt;20,2,IF(E69&gt;0,1,0))))))))))))))))+IF(D69="igen",5,0)</f>
        <v>2</v>
      </c>
      <c r="G69" s="34">
        <v>60</v>
      </c>
      <c r="H69" s="34">
        <f>IF(G69&gt;225,15,(IF(G69&gt;210,14,IF(G69&gt;195,13,IF(G69&gt;180,12,IF(G69&gt;165,11,IF(G69&gt;150,10,IF(G69&gt;135,9,IF(G69&gt;120,8,IF(G69&gt;105,7,IF(G69&gt;90,6,IF(G69&gt;75,5,IF(G69&gt;60,4,IF(G69&gt;45,3,IF(G69&gt;30,2,IF(G69&gt;0,1,0))))))))))))))))</f>
        <v>3</v>
      </c>
      <c r="I69" s="34">
        <f>SUM(F69,H69)</f>
        <v>5</v>
      </c>
      <c r="J69" s="34">
        <v>3</v>
      </c>
      <c r="K69" s="28" t="s">
        <v>18</v>
      </c>
      <c r="M69" s="28" t="str">
        <f>IF(K69="A fentiekre tekintettel parkolási férőhelyre jogosult",IF(C69="Nappali"," a Ludovika Huszár Lovarda melletti parkolóban",IF(AND(C69="Levelező",B69="RTK")," az Orczy Úti Kollégium",IF(C69="Levelező"," a Ludovika Huszár Lovarda melletti parkolóban",0)))," ")</f>
        <v xml:space="preserve"> a Ludovika Huszár Lovarda melletti parkolóban</v>
      </c>
      <c r="N69" s="28" t="str">
        <f>IF(K69="A fentiekre tekintettel parkolási férőhelyre jogosult",IF(C69="Nappali","minden héten hétfő reggel 6:00 órától csütörtök 22:00 óráig.",IF(AND(C69="Levelező",B69="RTK"),"az aktuális képzés időtartama alatt minden héten hétfő reggel 6:00 órától szombat 22:00 óráig.",IF(C69="Levelező","minden héten péntek reggel 6:00 órától szombat 22:00 óráig.",0)))," ")</f>
        <v>minden héten hétfő reggel 6:00 órától csütörtök 22:00 óráig.</v>
      </c>
    </row>
    <row r="70" spans="1:14" s="34" customFormat="1">
      <c r="A70" s="37" t="s">
        <v>92</v>
      </c>
      <c r="B70" s="33" t="s">
        <v>91</v>
      </c>
      <c r="C70" s="32" t="s">
        <v>16</v>
      </c>
      <c r="D70" s="32" t="s">
        <v>17</v>
      </c>
      <c r="E70" s="34">
        <v>11.7</v>
      </c>
      <c r="F70" s="34">
        <f>IF(E70&gt;280,15,(IF(E70&gt;260,14,IF(E70&gt;240,13,IF(E70&gt;220,12,IF(E70&gt;200,11,IF(E70&gt;180,10,IF(E70&gt;160,9,IF(E70&gt;140,8,IF(E70&gt;120,7,IF(E70&gt;100,6,IF(E70&gt;80,5,IF(E70&gt;60,4,IF(E70&gt;40,3,IF(E70&gt;20,2,IF(E70&gt;0,1,0))))))))))))))))+IF(D70="igen",5,0)</f>
        <v>1</v>
      </c>
      <c r="G70" s="34">
        <v>30.5</v>
      </c>
      <c r="H70" s="34">
        <f>IF(G70&gt;225,15,(IF(G70&gt;210,14,IF(G70&gt;195,13,IF(G70&gt;180,12,IF(G70&gt;165,11,IF(G70&gt;150,10,IF(G70&gt;135,9,IF(G70&gt;120,8,IF(G70&gt;105,7,IF(G70&gt;90,6,IF(G70&gt;75,5,IF(G70&gt;60,4,IF(G70&gt;45,3,IF(G70&gt;30,2,IF(G70&gt;0,1,0))))))))))))))))</f>
        <v>2</v>
      </c>
      <c r="I70" s="34">
        <f>SUM(F70,H70)</f>
        <v>3</v>
      </c>
      <c r="J70" s="34">
        <v>3</v>
      </c>
      <c r="K70" s="28" t="s">
        <v>18</v>
      </c>
      <c r="M70" s="28" t="str">
        <f t="shared" ref="M70:M71" si="4">IF(K70="A fentiekre tekintettel parkolási férőhelyre jogosult",IF(C70="Nappali"," a Ludovika Huszár Lovarda melletti parkolóban",IF(AND(C70="Levelező",B70="RTK")," az Orczy Úti Kollégium",IF(C70="Levelező"," a Ludovika Huszár Lovarda melletti parkolóban",0)))," ")</f>
        <v xml:space="preserve"> a Ludovika Huszár Lovarda melletti parkolóban</v>
      </c>
      <c r="N70" s="28" t="str">
        <f t="shared" ref="N70:N71" si="5">IF(K70="A fentiekre tekintettel parkolási férőhelyre jogosult",IF(C70="Nappali","minden héten hétfő reggel 6:00 órától csütörtök 22:00 óráig.",IF(AND(C70="Levelező",B70="RTK"),"az aktuális képzés időtartama alatt minden héten hétfő reggel 6:00 órától szombat 22:00 óráig.",IF(C70="Levelező","minden héten péntek reggel 6:00 órától szombat 22:00 óráig.",0)))," ")</f>
        <v>minden héten hétfő reggel 6:00 órától csütörtök 22:00 óráig.</v>
      </c>
    </row>
    <row r="71" spans="1:14" s="34" customFormat="1">
      <c r="A71" s="30" t="s">
        <v>93</v>
      </c>
      <c r="B71" s="36" t="s">
        <v>91</v>
      </c>
      <c r="C71" s="34" t="s">
        <v>16</v>
      </c>
      <c r="D71" s="34" t="s">
        <v>17</v>
      </c>
      <c r="E71" s="34">
        <v>16.7</v>
      </c>
      <c r="F71" s="34">
        <f>IF(E71&gt;280,15,(IF(E71&gt;260,14,IF(E71&gt;240,13,IF(E71&gt;220,12,IF(E71&gt;200,11,IF(E71&gt;180,10,IF(E71&gt;160,9,IF(E71&gt;140,8,IF(E71&gt;120,7,IF(E71&gt;100,6,IF(E71&gt;80,5,IF(E71&gt;60,4,IF(E71&gt;40,3,IF(E71&gt;20,2,IF(E71&gt;0,1,0))))))))))))))))+IF(D71="igen",5,0)</f>
        <v>1</v>
      </c>
      <c r="G71" s="34">
        <v>36</v>
      </c>
      <c r="H71" s="34">
        <f>IF(G71&gt;225,15,(IF(G71&gt;210,14,IF(G71&gt;195,13,IF(G71&gt;180,12,IF(G71&gt;165,11,IF(G71&gt;150,10,IF(G71&gt;135,9,IF(G71&gt;120,8,IF(G71&gt;105,7,IF(G71&gt;90,6,IF(G71&gt;75,5,IF(G71&gt;60,4,IF(G71&gt;45,3,IF(G71&gt;30,2,IF(G71&gt;0,1,0))))))))))))))))</f>
        <v>2</v>
      </c>
      <c r="I71" s="34">
        <f>SUM(F71,H71)</f>
        <v>3</v>
      </c>
      <c r="J71" s="34">
        <v>3</v>
      </c>
      <c r="K71" s="28" t="s">
        <v>18</v>
      </c>
      <c r="M71" s="28" t="str">
        <f t="shared" si="4"/>
        <v xml:space="preserve"> a Ludovika Huszár Lovarda melletti parkolóban</v>
      </c>
      <c r="N71" s="28" t="str">
        <f t="shared" si="5"/>
        <v>minden héten hétfő reggel 6:00 órától csütörtök 22:00 óráig.</v>
      </c>
    </row>
    <row r="72" spans="1:14" s="7" customFormat="1">
      <c r="A72" s="18" t="s">
        <v>94</v>
      </c>
      <c r="B72" s="23" t="s">
        <v>91</v>
      </c>
      <c r="C72" s="21" t="s">
        <v>16</v>
      </c>
      <c r="D72" s="21" t="s">
        <v>17</v>
      </c>
      <c r="E72" s="7">
        <v>0</v>
      </c>
      <c r="F72" s="7">
        <f>IF(E72&gt;280,15,(IF(E72&gt;260,14,IF(E72&gt;240,13,IF(E72&gt;220,12,IF(E72&gt;200,11,IF(E72&gt;180,10,IF(E72&gt;160,9,IF(E72&gt;140,8,IF(E72&gt;120,7,IF(E72&gt;100,6,IF(E72&gt;80,5,IF(E72&gt;60,4,IF(E72&gt;40,3,IF(E72&gt;20,2,IF(E72&gt;0,1,0))))))))))))))))+IF(D72="igen",5,0)</f>
        <v>0</v>
      </c>
      <c r="G72" s="7">
        <v>0</v>
      </c>
      <c r="H72" s="7">
        <f>IF(G72&gt;225,15,(IF(G72&gt;210,14,IF(G72&gt;195,13,IF(G72&gt;180,12,IF(G72&gt;165,11,IF(G72&gt;150,10,IF(G72&gt;135,9,IF(G72&gt;120,8,IF(G72&gt;105,7,IF(G72&gt;90,6,IF(G72&gt;75,5,IF(G72&gt;60,4,IF(G72&gt;45,3,IF(G72&gt;30,2,IF(G72&gt;0,1,0))))))))))))))))</f>
        <v>0</v>
      </c>
      <c r="I72" s="7">
        <f>SUM(F72,H72)</f>
        <v>0</v>
      </c>
      <c r="K72" s="29" t="s">
        <v>33</v>
      </c>
      <c r="M72" s="10" t="str">
        <f>IF(K72="A fentiekre tekintettel parkolási férőhelyre jogosult",IF(C72="Nappali"," a Ludovika Huszár Lovarda melletti parkolóban",IF(AND(C72="Levelező",B72="RTK")," az Orczy Úti Kollégium",IF(C72="Levelező"," a Ludovika Huszár Lovarda melletti parkolóban",0)))," ")</f>
        <v xml:space="preserve"> </v>
      </c>
      <c r="N72" s="10" t="str">
        <f>IF(K72="A fentiekre tekintettel parkolási férőhelyre jogosult",IF(C72="Nappali","minden héten hétfő reggel 6:00 órától csütörtök 22:00 óráig.",IF(AND(C72="Levelező",B72="RTK"),"az aktuális képzés időtartama alatt minden héten hétfő reggel 6:00 órától szombat 22:00 óráig.",IF(C72="Levelező","minden héten péntek reggel 6:00 órától szombat 22:00 óráig.",0)))," ")</f>
        <v xml:space="preserve"> </v>
      </c>
    </row>
    <row r="73" spans="1:14" s="34" customFormat="1">
      <c r="A73" s="30" t="s">
        <v>95</v>
      </c>
      <c r="B73" s="36" t="s">
        <v>91</v>
      </c>
      <c r="C73" s="34" t="s">
        <v>36</v>
      </c>
      <c r="D73" s="32" t="s">
        <v>17</v>
      </c>
      <c r="E73" s="32">
        <v>226</v>
      </c>
      <c r="F73" s="34">
        <f>IF(E73&gt;280,15,(IF(E73&gt;260,14,IF(E73&gt;240,13,IF(E73&gt;220,12,IF(E73&gt;200,11,IF(E73&gt;180,10,IF(E73&gt;160,9,IF(E73&gt;140,8,IF(E73&gt;120,7,IF(E73&gt;100,6,IF(E73&gt;80,5,IF(E73&gt;60,4,IF(E73&gt;40,3,IF(E73&gt;20,2,IF(E73&gt;0,1,0))))))))))))))))+IF(D73="igen",5,0)</f>
        <v>12</v>
      </c>
      <c r="G73" s="32">
        <v>165</v>
      </c>
      <c r="H73" s="34">
        <f>IF(G73&gt;225,15,(IF(G73&gt;210,14,IF(G73&gt;195,13,IF(G73&gt;180,12,IF(G73&gt;165,11,IF(G73&gt;150,10,IF(G73&gt;135,9,IF(G73&gt;120,8,IF(G73&gt;105,7,IF(G73&gt;90,6,IF(G73&gt;75,5,IF(G73&gt;60,4,IF(G73&gt;45,3,IF(G73&gt;30,2,IF(G73&gt;0,1,0))))))))))))))))</f>
        <v>10</v>
      </c>
      <c r="I73" s="34">
        <f>SUM(F73,H73)</f>
        <v>22</v>
      </c>
      <c r="J73" s="34">
        <v>22</v>
      </c>
      <c r="K73" s="28" t="s">
        <v>18</v>
      </c>
      <c r="M73" s="42" t="str">
        <f>IF(K73="A fentiekre tekintettel parkolási férőhelyre jogosult",IF(C73="Nappali"," a Ludovika Huszár Lovarda melletti parkolóban",IF(AND(C73="Levelező",B73="RTK")," az Orczy Úti Kollégium",IF(C73="Levelező"," a Ludovika Huszár Lovarda melletti parkolóban",0)))," ")</f>
        <v xml:space="preserve"> a Ludovika Huszár Lovarda melletti parkolóban</v>
      </c>
      <c r="N73" s="28" t="str">
        <f>IF(K73="A fentiekre tekintettel parkolási férőhelyre jogosult",IF(C73="Nappali","minden héten hétfő reggel 6:00 órától csütörtök 22:00 óráig.",IF(AND(C73="Levelező",B73="RTK"),"az aktuális képzés időtartama alatt minden héten hétfő reggel 6:00 órától szombat 22:00 óráig.",IF(C73="Levelező","minden héten péntek reggel 6:00 órától szombat 22:00 óráig.",0)))," ")</f>
        <v>minden héten péntek reggel 6:00 órától szombat 22:00 óráig.</v>
      </c>
    </row>
    <row r="74" spans="1:14" s="34" customFormat="1">
      <c r="A74" s="30" t="s">
        <v>96</v>
      </c>
      <c r="B74" s="36" t="s">
        <v>97</v>
      </c>
      <c r="C74" s="34" t="s">
        <v>16</v>
      </c>
      <c r="D74" s="32" t="s">
        <v>17</v>
      </c>
      <c r="E74" s="34">
        <v>216</v>
      </c>
      <c r="F74" s="34">
        <f>IF(E74&gt;280,15,(IF(E74&gt;260,14,IF(E74&gt;240,13,IF(E74&gt;220,12,IF(E74&gt;200,11,IF(E74&gt;180,10,IF(E74&gt;160,9,IF(E74&gt;140,8,IF(E74&gt;120,7,IF(E74&gt;100,6,IF(E74&gt;80,5,IF(E74&gt;60,4,IF(E74&gt;40,3,IF(E74&gt;20,2,IF(E74&gt;0,1,0))))))))))))))))+IF(D74="igen",5,0)</f>
        <v>11</v>
      </c>
      <c r="G74" s="34">
        <v>145</v>
      </c>
      <c r="H74" s="34">
        <f>IF(G74&gt;225,15,(IF(G74&gt;210,14,IF(G74&gt;195,13,IF(G74&gt;180,12,IF(G74&gt;165,11,IF(G74&gt;150,10,IF(G74&gt;135,9,IF(G74&gt;120,8,IF(G74&gt;105,7,IF(G74&gt;90,6,IF(G74&gt;75,5,IF(G74&gt;60,4,IF(G74&gt;45,3,IF(G74&gt;30,2,IF(G74&gt;0,1,0))))))))))))))))</f>
        <v>9</v>
      </c>
      <c r="I74" s="34">
        <f>SUM(F74,H74)</f>
        <v>20</v>
      </c>
      <c r="J74" s="34">
        <v>4</v>
      </c>
      <c r="K74" s="28" t="s">
        <v>18</v>
      </c>
      <c r="M74" s="42" t="str">
        <f t="shared" ref="M74:M83" si="6">IF(K74="A fentiekre tekintettel parkolási férőhelyre jogosult",IF(C74="Nappali"," a Ludovika Huszár Lovarda melletti parkolóban",IF(AND(C74="Levelező",B74="RTK")," az Orczy Úti Kollégium",IF(C74="Levelező"," a Ludovika Huszár Lovarda melletti parkolóban",0)))," ")</f>
        <v xml:space="preserve"> a Ludovika Huszár Lovarda melletti parkolóban</v>
      </c>
      <c r="N74" s="28" t="str">
        <f t="shared" ref="N74:N83" si="7">IF(K74="A fentiekre tekintettel parkolási férőhelyre jogosult",IF(C74="Nappali","minden héten hétfő reggel 6:00 órától csütörtök 22:00 óráig.",IF(AND(C74="Levelező",B74="RTK"),"az aktuális képzés időtartama alatt minden héten hétfő reggel 6:00 órától szombat 22:00 óráig.",IF(C74="Levelező","minden héten péntek reggel 6:00 órától szombat 22:00 óráig.",0)))," ")</f>
        <v>minden héten hétfő reggel 6:00 órától csütörtök 22:00 óráig.</v>
      </c>
    </row>
    <row r="75" spans="1:14" s="34" customFormat="1">
      <c r="A75" s="30" t="s">
        <v>98</v>
      </c>
      <c r="B75" s="36" t="s">
        <v>97</v>
      </c>
      <c r="C75" s="34" t="s">
        <v>16</v>
      </c>
      <c r="D75" s="32" t="s">
        <v>17</v>
      </c>
      <c r="E75" s="34">
        <v>185</v>
      </c>
      <c r="F75" s="34">
        <f>IF(E75&gt;280,15,(IF(E75&gt;260,14,IF(E75&gt;240,13,IF(E75&gt;220,12,IF(E75&gt;200,11,IF(E75&gt;180,10,IF(E75&gt;160,9,IF(E75&gt;140,8,IF(E75&gt;120,7,IF(E75&gt;100,6,IF(E75&gt;80,5,IF(E75&gt;60,4,IF(E75&gt;40,3,IF(E75&gt;20,2,IF(E75&gt;0,1,0))))))))))))))))+IF(D75="igen",5,0)</f>
        <v>10</v>
      </c>
      <c r="G75" s="34">
        <v>145</v>
      </c>
      <c r="H75" s="34">
        <f>IF(G75&gt;225,15,(IF(G75&gt;210,14,IF(G75&gt;195,13,IF(G75&gt;180,12,IF(G75&gt;165,11,IF(G75&gt;150,10,IF(G75&gt;135,9,IF(G75&gt;120,8,IF(G75&gt;105,7,IF(G75&gt;90,6,IF(G75&gt;75,5,IF(G75&gt;60,4,IF(G75&gt;45,3,IF(G75&gt;30,2,IF(G75&gt;0,1,0))))))))))))))))</f>
        <v>9</v>
      </c>
      <c r="I75" s="34">
        <f>SUM(F75,H75)</f>
        <v>19</v>
      </c>
      <c r="J75" s="34">
        <v>4</v>
      </c>
      <c r="K75" s="28" t="s">
        <v>18</v>
      </c>
      <c r="M75" s="42" t="str">
        <f t="shared" si="6"/>
        <v xml:space="preserve"> a Ludovika Huszár Lovarda melletti parkolóban</v>
      </c>
      <c r="N75" s="28" t="str">
        <f t="shared" si="7"/>
        <v>minden héten hétfő reggel 6:00 órától csütörtök 22:00 óráig.</v>
      </c>
    </row>
    <row r="76" spans="1:14" s="34" customFormat="1">
      <c r="A76" s="30" t="s">
        <v>99</v>
      </c>
      <c r="B76" s="36" t="s">
        <v>97</v>
      </c>
      <c r="C76" s="34" t="s">
        <v>16</v>
      </c>
      <c r="D76" s="34" t="s">
        <v>17</v>
      </c>
      <c r="E76" s="34">
        <v>188</v>
      </c>
      <c r="F76" s="34">
        <f>IF(E76&gt;280,15,(IF(E76&gt;260,14,IF(E76&gt;240,13,IF(E76&gt;220,12,IF(E76&gt;200,11,IF(E76&gt;180,10,IF(E76&gt;160,9,IF(E76&gt;140,8,IF(E76&gt;120,7,IF(E76&gt;100,6,IF(E76&gt;80,5,IF(E76&gt;60,4,IF(E76&gt;40,3,IF(E76&gt;20,2,IF(E76&gt;0,1,0))))))))))))))))+IF(D76="igen",5,0)</f>
        <v>10</v>
      </c>
      <c r="G76" s="34">
        <v>125</v>
      </c>
      <c r="H76" s="34">
        <f>IF(G76&gt;225,15,(IF(G76&gt;210,14,IF(G76&gt;195,13,IF(G76&gt;180,12,IF(G76&gt;165,11,IF(G76&gt;150,10,IF(G76&gt;135,9,IF(G76&gt;120,8,IF(G76&gt;105,7,IF(G76&gt;90,6,IF(G76&gt;75,5,IF(G76&gt;60,4,IF(G76&gt;45,3,IF(G76&gt;30,2,IF(G76&gt;0,1,0))))))))))))))))</f>
        <v>8</v>
      </c>
      <c r="I76" s="34">
        <f>SUM(F76,H76)</f>
        <v>18</v>
      </c>
      <c r="J76" s="34">
        <v>4</v>
      </c>
      <c r="K76" s="28" t="s">
        <v>18</v>
      </c>
      <c r="M76" s="42" t="str">
        <f t="shared" si="6"/>
        <v xml:space="preserve"> a Ludovika Huszár Lovarda melletti parkolóban</v>
      </c>
      <c r="N76" s="28" t="str">
        <f t="shared" si="7"/>
        <v>minden héten hétfő reggel 6:00 órától csütörtök 22:00 óráig.</v>
      </c>
    </row>
    <row r="77" spans="1:14" s="34" customFormat="1">
      <c r="A77" s="30" t="s">
        <v>100</v>
      </c>
      <c r="B77" s="33" t="s">
        <v>97</v>
      </c>
      <c r="C77" s="32" t="s">
        <v>16</v>
      </c>
      <c r="D77" s="32" t="s">
        <v>17</v>
      </c>
      <c r="E77" s="34">
        <v>122</v>
      </c>
      <c r="F77" s="34">
        <f>IF(E77&gt;280,15,(IF(E77&gt;260,14,IF(E77&gt;240,13,IF(E77&gt;220,12,IF(E77&gt;200,11,IF(E77&gt;180,10,IF(E77&gt;160,9,IF(E77&gt;140,8,IF(E77&gt;120,7,IF(E77&gt;100,6,IF(E77&gt;80,5,IF(E77&gt;60,4,IF(E77&gt;40,3,IF(E77&gt;20,2,IF(E77&gt;0,1,0))))))))))))))))+IF(D77="igen",5,0)</f>
        <v>7</v>
      </c>
      <c r="G77" s="34">
        <v>92.5</v>
      </c>
      <c r="H77" s="34">
        <f>IF(G77&gt;225,15,(IF(G77&gt;210,14,IF(G77&gt;195,13,IF(G77&gt;180,12,IF(G77&gt;165,11,IF(G77&gt;150,10,IF(G77&gt;135,9,IF(G77&gt;120,8,IF(G77&gt;105,7,IF(G77&gt;90,6,IF(G77&gt;75,5,IF(G77&gt;60,4,IF(G77&gt;45,3,IF(G77&gt;30,2,IF(G77&gt;0,1,0))))))))))))))))</f>
        <v>6</v>
      </c>
      <c r="I77" s="34">
        <f>SUM(F77,H77)</f>
        <v>13</v>
      </c>
      <c r="J77" s="34">
        <v>4</v>
      </c>
      <c r="K77" s="28" t="s">
        <v>18</v>
      </c>
      <c r="M77" s="42" t="str">
        <f t="shared" si="6"/>
        <v xml:space="preserve"> a Ludovika Huszár Lovarda melletti parkolóban</v>
      </c>
      <c r="N77" s="28" t="str">
        <f t="shared" si="7"/>
        <v>minden héten hétfő reggel 6:00 órától csütörtök 22:00 óráig.</v>
      </c>
    </row>
    <row r="78" spans="1:14" s="34" customFormat="1" ht="12.75" customHeight="1">
      <c r="A78" s="30" t="s">
        <v>101</v>
      </c>
      <c r="B78" s="36" t="s">
        <v>97</v>
      </c>
      <c r="C78" s="34" t="s">
        <v>16</v>
      </c>
      <c r="D78" s="32" t="s">
        <v>17</v>
      </c>
      <c r="E78" s="34">
        <v>110</v>
      </c>
      <c r="F78" s="34">
        <f>IF(E78&gt;280,15,(IF(E78&gt;260,14,IF(E78&gt;240,13,IF(E78&gt;220,12,IF(E78&gt;200,11,IF(E78&gt;180,10,IF(E78&gt;160,9,IF(E78&gt;140,8,IF(E78&gt;120,7,IF(E78&gt;100,6,IF(E78&gt;80,5,IF(E78&gt;60,4,IF(E78&gt;40,3,IF(E78&gt;20,2,IF(E78&gt;0,1,0))))))))))))))))+IF(D78="igen",5,0)</f>
        <v>6</v>
      </c>
      <c r="G78" s="34">
        <v>95</v>
      </c>
      <c r="H78" s="34">
        <f>IF(G78&gt;225,15,(IF(G78&gt;210,14,IF(G78&gt;195,13,IF(G78&gt;180,12,IF(G78&gt;165,11,IF(G78&gt;150,10,IF(G78&gt;135,9,IF(G78&gt;120,8,IF(G78&gt;105,7,IF(G78&gt;90,6,IF(G78&gt;75,5,IF(G78&gt;60,4,IF(G78&gt;45,3,IF(G78&gt;30,2,IF(G78&gt;0,1,0))))))))))))))))</f>
        <v>6</v>
      </c>
      <c r="I78" s="34">
        <f>SUM(F78,H78)</f>
        <v>12</v>
      </c>
      <c r="J78" s="34">
        <v>4</v>
      </c>
      <c r="K78" s="28" t="s">
        <v>18</v>
      </c>
      <c r="M78" s="42" t="str">
        <f t="shared" si="6"/>
        <v xml:space="preserve"> a Ludovika Huszár Lovarda melletti parkolóban</v>
      </c>
      <c r="N78" s="28" t="str">
        <f t="shared" si="7"/>
        <v>minden héten hétfő reggel 6:00 órától csütörtök 22:00 óráig.</v>
      </c>
    </row>
    <row r="79" spans="1:14" s="34" customFormat="1">
      <c r="A79" s="30" t="s">
        <v>102</v>
      </c>
      <c r="B79" s="36" t="s">
        <v>97</v>
      </c>
      <c r="C79" s="34" t="s">
        <v>16</v>
      </c>
      <c r="D79" s="32" t="s">
        <v>17</v>
      </c>
      <c r="E79" s="34">
        <v>103</v>
      </c>
      <c r="F79" s="34">
        <f>IF(E79&gt;280,15,(IF(E79&gt;260,14,IF(E79&gt;240,13,IF(E79&gt;220,12,IF(E79&gt;200,11,IF(E79&gt;180,10,IF(E79&gt;160,9,IF(E79&gt;140,8,IF(E79&gt;120,7,IF(E79&gt;100,6,IF(E79&gt;80,5,IF(E79&gt;60,4,IF(E79&gt;40,3,IF(E79&gt;20,2,IF(E79&gt;0,1,0))))))))))))))))+IF(D79="igen",5,0)</f>
        <v>6</v>
      </c>
      <c r="G79" s="34">
        <v>105</v>
      </c>
      <c r="H79" s="34">
        <f>IF(G79&gt;225,15,(IF(G79&gt;210,14,IF(G79&gt;195,13,IF(G79&gt;180,12,IF(G79&gt;165,11,IF(G79&gt;150,10,IF(G79&gt;135,9,IF(G79&gt;120,8,IF(G79&gt;105,7,IF(G79&gt;90,6,IF(G79&gt;75,5,IF(G79&gt;60,4,IF(G79&gt;45,3,IF(G79&gt;30,2,IF(G79&gt;0,1,0))))))))))))))))</f>
        <v>6</v>
      </c>
      <c r="I79" s="34">
        <f>SUM(F79,H79)</f>
        <v>12</v>
      </c>
      <c r="J79" s="34">
        <v>4</v>
      </c>
      <c r="K79" s="28" t="s">
        <v>18</v>
      </c>
      <c r="M79" s="42" t="str">
        <f t="shared" si="6"/>
        <v xml:space="preserve"> a Ludovika Huszár Lovarda melletti parkolóban</v>
      </c>
      <c r="N79" s="28" t="str">
        <f t="shared" si="7"/>
        <v>minden héten hétfő reggel 6:00 órától csütörtök 22:00 óráig.</v>
      </c>
    </row>
    <row r="80" spans="1:14" s="34" customFormat="1" ht="15" customHeight="1">
      <c r="A80" s="30" t="s">
        <v>103</v>
      </c>
      <c r="B80" s="36" t="s">
        <v>97</v>
      </c>
      <c r="C80" s="34" t="s">
        <v>16</v>
      </c>
      <c r="D80" s="32" t="s">
        <v>17</v>
      </c>
      <c r="E80" s="34">
        <v>28</v>
      </c>
      <c r="F80" s="34">
        <f>IF(E80&gt;280,15,(IF(E80&gt;260,14,IF(E80&gt;240,13,IF(E80&gt;220,12,IF(E80&gt;200,11,IF(E80&gt;180,10,IF(E80&gt;160,9,IF(E80&gt;140,8,IF(E80&gt;120,7,IF(E80&gt;100,6,IF(E80&gt;80,5,IF(E80&gt;60,4,IF(E80&gt;40,3,IF(E80&gt;20,2,IF(E80&gt;0,1,0))))))))))))))))+IF(D80="igen",5,0)</f>
        <v>2</v>
      </c>
      <c r="G80" s="34">
        <v>50</v>
      </c>
      <c r="H80" s="34">
        <f>IF(G80&gt;225,15,(IF(G80&gt;210,14,IF(G80&gt;195,13,IF(G80&gt;180,12,IF(G80&gt;165,11,IF(G80&gt;150,10,IF(G80&gt;135,9,IF(G80&gt;120,8,IF(G80&gt;105,7,IF(G80&gt;90,6,IF(G80&gt;75,5,IF(G80&gt;60,4,IF(G80&gt;45,3,IF(G80&gt;30,2,IF(G80&gt;0,1,0))))))))))))))))</f>
        <v>3</v>
      </c>
      <c r="I80" s="34">
        <f>SUM(F80,H80)</f>
        <v>5</v>
      </c>
      <c r="J80" s="34">
        <v>4</v>
      </c>
      <c r="K80" s="28" t="s">
        <v>18</v>
      </c>
      <c r="M80" s="42" t="str">
        <f t="shared" si="6"/>
        <v xml:space="preserve"> a Ludovika Huszár Lovarda melletti parkolóban</v>
      </c>
      <c r="N80" s="28" t="str">
        <f t="shared" si="7"/>
        <v>minden héten hétfő reggel 6:00 órától csütörtök 22:00 óráig.</v>
      </c>
    </row>
    <row r="81" spans="1:14" s="34" customFormat="1" ht="15" customHeight="1">
      <c r="A81" s="30" t="s">
        <v>104</v>
      </c>
      <c r="B81" s="36" t="s">
        <v>97</v>
      </c>
      <c r="C81" s="34" t="s">
        <v>16</v>
      </c>
      <c r="D81" s="32" t="s">
        <v>17</v>
      </c>
      <c r="E81" s="34">
        <v>35.799999999999997</v>
      </c>
      <c r="F81" s="34">
        <f>IF(E81&gt;280,15,(IF(E81&gt;260,14,IF(E81&gt;240,13,IF(E81&gt;220,12,IF(E81&gt;200,11,IF(E81&gt;180,10,IF(E81&gt;160,9,IF(E81&gt;140,8,IF(E81&gt;120,7,IF(E81&gt;100,6,IF(E81&gt;80,5,IF(E81&gt;60,4,IF(E81&gt;40,3,IF(E81&gt;20,2,IF(E81&gt;0,1,0))))))))))))))))+IF(D81="igen",5,0)</f>
        <v>2</v>
      </c>
      <c r="G81" s="34">
        <v>52.5</v>
      </c>
      <c r="H81" s="34">
        <f>IF(G81&gt;225,15,(IF(G81&gt;210,14,IF(G81&gt;195,13,IF(G81&gt;180,12,IF(G81&gt;165,11,IF(G81&gt;150,10,IF(G81&gt;135,9,IF(G81&gt;120,8,IF(G81&gt;105,7,IF(G81&gt;90,6,IF(G81&gt;75,5,IF(G81&gt;60,4,IF(G81&gt;45,3,IF(G81&gt;30,2,IF(G81&gt;0,1,0))))))))))))))))</f>
        <v>3</v>
      </c>
      <c r="I81" s="34">
        <f>SUM(F81,H81)</f>
        <v>5</v>
      </c>
      <c r="J81" s="34">
        <v>4</v>
      </c>
      <c r="K81" s="28" t="s">
        <v>18</v>
      </c>
      <c r="M81" s="42" t="str">
        <f t="shared" si="6"/>
        <v xml:space="preserve"> a Ludovika Huszár Lovarda melletti parkolóban</v>
      </c>
      <c r="N81" s="28" t="str">
        <f t="shared" si="7"/>
        <v>minden héten hétfő reggel 6:00 órától csütörtök 22:00 óráig.</v>
      </c>
    </row>
    <row r="82" spans="1:14" s="34" customFormat="1">
      <c r="A82" s="30" t="s">
        <v>105</v>
      </c>
      <c r="B82" s="36" t="s">
        <v>97</v>
      </c>
      <c r="C82" s="34" t="s">
        <v>16</v>
      </c>
      <c r="D82" s="34" t="s">
        <v>17</v>
      </c>
      <c r="E82" s="34">
        <v>21.7</v>
      </c>
      <c r="F82" s="34">
        <f>IF(E82&gt;280,15,(IF(E82&gt;260,14,IF(E82&gt;240,13,IF(E82&gt;220,12,IF(E82&gt;200,11,IF(E82&gt;180,10,IF(E82&gt;160,9,IF(E82&gt;140,8,IF(E82&gt;120,7,IF(E82&gt;100,6,IF(E82&gt;80,5,IF(E82&gt;60,4,IF(E82&gt;40,3,IF(E82&gt;20,2,IF(E82&gt;0,1,0))))))))))))))))+IF(D82="igen",5,0)</f>
        <v>2</v>
      </c>
      <c r="G82" s="34">
        <v>55</v>
      </c>
      <c r="H82" s="34">
        <f>IF(G82&gt;225,15,(IF(G82&gt;210,14,IF(G82&gt;195,13,IF(G82&gt;180,12,IF(G82&gt;165,11,IF(G82&gt;150,10,IF(G82&gt;135,9,IF(G82&gt;120,8,IF(G82&gt;105,7,IF(G82&gt;90,6,IF(G82&gt;75,5,IF(G82&gt;60,4,IF(G82&gt;45,3,IF(G82&gt;30,2,IF(G82&gt;0,1,0))))))))))))))))</f>
        <v>3</v>
      </c>
      <c r="I82" s="34">
        <f>SUM(F82,H82)</f>
        <v>5</v>
      </c>
      <c r="J82" s="34">
        <v>4</v>
      </c>
      <c r="K82" s="28" t="s">
        <v>18</v>
      </c>
      <c r="M82" s="42" t="str">
        <f t="shared" si="6"/>
        <v xml:space="preserve"> a Ludovika Huszár Lovarda melletti parkolóban</v>
      </c>
      <c r="N82" s="28" t="str">
        <f t="shared" si="7"/>
        <v>minden héten hétfő reggel 6:00 órától csütörtök 22:00 óráig.</v>
      </c>
    </row>
    <row r="83" spans="1:14" s="34" customFormat="1" ht="15" customHeight="1">
      <c r="A83" s="37" t="s">
        <v>106</v>
      </c>
      <c r="B83" s="36" t="s">
        <v>97</v>
      </c>
      <c r="C83" s="34" t="s">
        <v>16</v>
      </c>
      <c r="D83" s="32" t="s">
        <v>17</v>
      </c>
      <c r="E83" s="34">
        <v>39</v>
      </c>
      <c r="F83" s="34">
        <f>IF(E83&gt;280,15,(IF(E83&gt;260,14,IF(E83&gt;240,13,IF(E83&gt;220,12,IF(E83&gt;200,11,IF(E83&gt;180,10,IF(E83&gt;160,9,IF(E83&gt;140,8,IF(E83&gt;120,7,IF(E83&gt;100,6,IF(E83&gt;80,5,IF(E83&gt;60,4,IF(E83&gt;40,3,IF(E83&gt;20,2,IF(E83&gt;0,1,0))))))))))))))))+IF(D83="igen",5,0)</f>
        <v>2</v>
      </c>
      <c r="G83" s="34">
        <v>38</v>
      </c>
      <c r="H83" s="34">
        <f>IF(G83&gt;225,15,(IF(G83&gt;210,14,IF(G83&gt;195,13,IF(G83&gt;180,12,IF(G83&gt;165,11,IF(G83&gt;150,10,IF(G83&gt;135,9,IF(G83&gt;120,8,IF(G83&gt;105,7,IF(G83&gt;90,6,IF(G83&gt;75,5,IF(G83&gt;60,4,IF(G83&gt;45,3,IF(G83&gt;30,2,IF(G83&gt;0,1,0))))))))))))))))</f>
        <v>2</v>
      </c>
      <c r="I83" s="34">
        <f>SUM(F83,H83)</f>
        <v>4</v>
      </c>
      <c r="J83" s="34">
        <v>4</v>
      </c>
      <c r="K83" s="28" t="s">
        <v>18</v>
      </c>
      <c r="M83" s="42" t="str">
        <f t="shared" si="6"/>
        <v xml:space="preserve"> a Ludovika Huszár Lovarda melletti parkolóban</v>
      </c>
      <c r="N83" s="28" t="str">
        <f t="shared" si="7"/>
        <v>minden héten hétfő reggel 6:00 órától csütörtök 22:00 óráig.</v>
      </c>
    </row>
    <row r="84" spans="1:14" s="47" customFormat="1" ht="15" customHeight="1">
      <c r="A84" s="51" t="s">
        <v>107</v>
      </c>
      <c r="B84" s="61" t="s">
        <v>97</v>
      </c>
      <c r="C84" s="51" t="s">
        <v>16</v>
      </c>
      <c r="D84" s="53" t="s">
        <v>17</v>
      </c>
      <c r="E84" s="47">
        <v>21.4</v>
      </c>
      <c r="F84" s="47">
        <f>IF(E84&gt;280,15,(IF(E84&gt;260,14,IF(E84&gt;240,13,IF(E84&gt;220,12,IF(E84&gt;200,11,IF(E84&gt;180,10,IF(E84&gt;160,9,IF(E84&gt;140,8,IF(E84&gt;120,7,IF(E84&gt;100,6,IF(E84&gt;80,5,IF(E84&gt;60,4,IF(E84&gt;40,3,IF(E84&gt;20,2,IF(E84&gt;0,1,0))))))))))))))))+IF(D84="igen",5,0)</f>
        <v>2</v>
      </c>
      <c r="G84" s="47">
        <v>39.5</v>
      </c>
      <c r="H84" s="47">
        <f>IF(G84&gt;225,15,(IF(G84&gt;210,14,IF(G84&gt;195,13,IF(G84&gt;180,12,IF(G84&gt;165,11,IF(G84&gt;150,10,IF(G84&gt;135,9,IF(G84&gt;120,8,IF(G84&gt;105,7,IF(G84&gt;90,6,IF(G84&gt;75,5,IF(G84&gt;60,4,IF(G84&gt;45,3,IF(G84&gt;30,2,IF(G84&gt;0,1,0))))))))))))))))</f>
        <v>2</v>
      </c>
      <c r="I84" s="47">
        <f>SUM(F84,H84)</f>
        <v>4</v>
      </c>
      <c r="J84" s="47">
        <v>4</v>
      </c>
      <c r="K84" s="50" t="s">
        <v>30</v>
      </c>
      <c r="M84" s="50" t="str">
        <f>IF(K84="A fentiekre tekintettel parkolási férőhelyre jogosult",IF(C84="Nappali"," a Ludovika Huszár Lovarda melletti parkolóban",IF(AND(C84="Levelező",B84="RTK")," az Orczy Úti Kollégium",IF(C84="Levelező"," a Ludovika Huszár Lovarda melletti parkolóban",0)))," ")</f>
        <v xml:space="preserve"> </v>
      </c>
      <c r="N84" s="50" t="str">
        <f>IF(K84="A fentiekre tekintettel parkolási férőhelyre jogosult",IF(C84="Nappali","minden héten hétfő reggel 6:00 órától csütörtök 22:00 óráig.",IF(AND(C84="Levelező",B84="RTK"),"az aktuális képzés időtartama alatt minden héten hétfő reggel 6:00 órától szombat 22:00 óráig.",IF(C84="Levelező","minden héten péntek reggel 6:00 órától szombat 22:00 óráig.",0)))," ")</f>
        <v xml:space="preserve"> </v>
      </c>
    </row>
    <row r="85" spans="1:14" s="47" customFormat="1" ht="13.5" customHeight="1">
      <c r="A85" s="44" t="s">
        <v>108</v>
      </c>
      <c r="B85" s="46" t="s">
        <v>97</v>
      </c>
      <c r="C85" s="47" t="s">
        <v>16</v>
      </c>
      <c r="D85" s="53" t="s">
        <v>17</v>
      </c>
      <c r="E85" s="47">
        <v>20.8</v>
      </c>
      <c r="F85" s="47">
        <f>IF(E85&gt;280,15,(IF(E85&gt;260,14,IF(E85&gt;240,13,IF(E85&gt;220,12,IF(E85&gt;200,11,IF(E85&gt;180,10,IF(E85&gt;160,9,IF(E85&gt;140,8,IF(E85&gt;120,7,IF(E85&gt;100,6,IF(E85&gt;80,5,IF(E85&gt;60,4,IF(E85&gt;40,3,IF(E85&gt;20,2,IF(E85&gt;0,1,0))))))))))))))))+IF(D85="igen",5,0)</f>
        <v>2</v>
      </c>
      <c r="G85" s="47">
        <v>39.5</v>
      </c>
      <c r="H85" s="47">
        <f>IF(G85&gt;225,15,(IF(G85&gt;210,14,IF(G85&gt;195,13,IF(G85&gt;180,12,IF(G85&gt;165,11,IF(G85&gt;150,10,IF(G85&gt;135,9,IF(G85&gt;120,8,IF(G85&gt;105,7,IF(G85&gt;90,6,IF(G85&gt;75,5,IF(G85&gt;60,4,IF(G85&gt;45,3,IF(G85&gt;30,2,IF(G85&gt;0,1,0))))))))))))))))</f>
        <v>2</v>
      </c>
      <c r="I85" s="47">
        <f>SUM(F85,H85)</f>
        <v>4</v>
      </c>
      <c r="J85" s="47">
        <v>4</v>
      </c>
      <c r="K85" s="50" t="s">
        <v>30</v>
      </c>
      <c r="M85" s="50" t="str">
        <f>IF(K85="A fentiekre tekintettel parkolási férőhelyre jogosult",IF(C85="Nappali"," a Ludovika Huszár Lovarda melletti parkolóban",IF(AND(C85="Levelező",B85="RTK")," az Orczy Úti Kollégium",IF(C85="Levelező"," a Ludovika Huszár Lovarda melletti parkolóban",0)))," ")</f>
        <v xml:space="preserve"> </v>
      </c>
      <c r="N85" s="50" t="str">
        <f>IF(K85="A fentiekre tekintettel parkolási férőhelyre jogosult",IF(C85="Nappali","minden héten hétfő reggel 6:00 órától csütörtök 22:00 óráig.",IF(AND(C85="Levelező",B85="RTK"),"az aktuális képzés időtartama alatt minden héten hétfő reggel 6:00 órától szombat 22:00 óráig.",IF(C85="Levelező","minden héten péntek reggel 6:00 órától szombat 22:00 óráig.",0)))," ")</f>
        <v xml:space="preserve"> </v>
      </c>
    </row>
    <row r="86" spans="1:14" s="47" customFormat="1" ht="13.5" customHeight="1">
      <c r="A86" s="44" t="s">
        <v>109</v>
      </c>
      <c r="B86" s="46" t="s">
        <v>97</v>
      </c>
      <c r="C86" s="47" t="s">
        <v>16</v>
      </c>
      <c r="D86" s="53" t="s">
        <v>17</v>
      </c>
      <c r="E86" s="47">
        <v>20.6</v>
      </c>
      <c r="F86" s="47">
        <f>IF(E86&gt;280,15,(IF(E86&gt;260,14,IF(E86&gt;240,13,IF(E86&gt;220,12,IF(E86&gt;200,11,IF(E86&gt;180,10,IF(E86&gt;160,9,IF(E86&gt;140,8,IF(E86&gt;120,7,IF(E86&gt;100,6,IF(E86&gt;80,5,IF(E86&gt;60,4,IF(E86&gt;40,3,IF(E86&gt;20,2,IF(E86&gt;0,1,0))))))))))))))))+IF(D86="igen",5,0)</f>
        <v>2</v>
      </c>
      <c r="G86" s="47">
        <v>37</v>
      </c>
      <c r="H86" s="47">
        <f>IF(G86&gt;225,15,(IF(G86&gt;210,14,IF(G86&gt;195,13,IF(G86&gt;180,12,IF(G86&gt;165,11,IF(G86&gt;150,10,IF(G86&gt;135,9,IF(G86&gt;120,8,IF(G86&gt;105,7,IF(G86&gt;90,6,IF(G86&gt;75,5,IF(G86&gt;60,4,IF(G86&gt;45,3,IF(G86&gt;30,2,IF(G86&gt;0,1,0))))))))))))))))</f>
        <v>2</v>
      </c>
      <c r="I86" s="47">
        <f>SUM(F86,H86)</f>
        <v>4</v>
      </c>
      <c r="J86" s="47">
        <v>4</v>
      </c>
      <c r="K86" s="50" t="s">
        <v>30</v>
      </c>
      <c r="M86" s="50" t="str">
        <f>IF(K86="A fentiekre tekintettel parkolási férőhelyre jogosult",IF(C86="Nappali"," a Ludovika Huszár Lovarda melletti parkolóban",IF(AND(C86="Levelező",B86="RTK")," az Orczy Úti Kollégium",IF(C86="Levelező"," a Ludovika Huszár Lovarda melletti parkolóban",0)))," ")</f>
        <v xml:space="preserve"> </v>
      </c>
      <c r="N86" s="50" t="str">
        <f>IF(K86="A fentiekre tekintettel parkolási férőhelyre jogosult",IF(C86="Nappali","minden héten hétfő reggel 6:00 órától csütörtök 22:00 óráig.",IF(AND(C86="Levelező",B86="RTK"),"az aktuális képzés időtartama alatt minden héten hétfő reggel 6:00 órától szombat 22:00 óráig.",IF(C86="Levelező","minden héten péntek reggel 6:00 órától szombat 22:00 óráig.",0)))," ")</f>
        <v xml:space="preserve"> </v>
      </c>
    </row>
    <row r="87" spans="1:14" s="47" customFormat="1" ht="13.5" customHeight="1">
      <c r="A87" s="51" t="s">
        <v>110</v>
      </c>
      <c r="B87" s="62" t="s">
        <v>97</v>
      </c>
      <c r="C87" s="53" t="s">
        <v>16</v>
      </c>
      <c r="D87" s="53" t="s">
        <v>17</v>
      </c>
      <c r="E87" s="47">
        <v>14.9</v>
      </c>
      <c r="F87" s="47">
        <f>IF(E87&gt;280,15,(IF(E87&gt;260,14,IF(E87&gt;240,13,IF(E87&gt;220,12,IF(E87&gt;200,11,IF(E87&gt;180,10,IF(E87&gt;160,9,IF(E87&gt;140,8,IF(E87&gt;120,7,IF(E87&gt;100,6,IF(E87&gt;80,5,IF(E87&gt;60,4,IF(E87&gt;40,3,IF(E87&gt;20,2,IF(E87&gt;0,1,0))))))))))))))))+IF(D87="igen",5,0)</f>
        <v>1</v>
      </c>
      <c r="G87" s="47">
        <v>33.5</v>
      </c>
      <c r="H87" s="47">
        <f>IF(G87&gt;225,15,(IF(G87&gt;210,14,IF(G87&gt;195,13,IF(G87&gt;180,12,IF(G87&gt;165,11,IF(G87&gt;150,10,IF(G87&gt;135,9,IF(G87&gt;120,8,IF(G87&gt;105,7,IF(G87&gt;90,6,IF(G87&gt;75,5,IF(G87&gt;60,4,IF(G87&gt;45,3,IF(G87&gt;30,2,IF(G87&gt;0,1,0))))))))))))))))</f>
        <v>2</v>
      </c>
      <c r="I87" s="47">
        <f>SUM(F87,H87)</f>
        <v>3</v>
      </c>
      <c r="J87" s="47">
        <v>4</v>
      </c>
      <c r="K87" s="50" t="s">
        <v>30</v>
      </c>
      <c r="M87" s="50" t="str">
        <f>IF(K87="A fentiekre tekintettel parkolási férőhelyre jogosult",IF(C87="Nappali"," a Ludovika Huszár Lovarda melletti parkolóban",IF(AND(C87="Levelező",B87="RTK")," az Orczy Úti Kollégium",IF(C87="Levelező"," a Ludovika Huszár Lovarda melletti parkolóban",0)))," ")</f>
        <v xml:space="preserve"> </v>
      </c>
      <c r="N87" s="50" t="str">
        <f>IF(K87="A fentiekre tekintettel parkolási férőhelyre jogosult",IF(C87="Nappali","minden héten hétfő reggel 6:00 órától csütörtök 22:00 óráig.",IF(AND(C87="Levelező",B87="RTK"),"az aktuális képzés időtartama alatt minden héten hétfő reggel 6:00 órától szombat 22:00 óráig.",IF(C87="Levelező","minden héten péntek reggel 6:00 órától szombat 22:00 óráig.",0)))," ")</f>
        <v xml:space="preserve"> </v>
      </c>
    </row>
    <row r="88" spans="1:14" s="47" customFormat="1">
      <c r="A88" s="44" t="s">
        <v>111</v>
      </c>
      <c r="B88" s="46" t="s">
        <v>97</v>
      </c>
      <c r="C88" s="47" t="s">
        <v>16</v>
      </c>
      <c r="D88" s="47" t="s">
        <v>17</v>
      </c>
      <c r="E88" s="47">
        <v>15</v>
      </c>
      <c r="F88" s="47">
        <f>IF(E88&gt;280,15,(IF(E88&gt;260,14,IF(E88&gt;240,13,IF(E88&gt;220,12,IF(E88&gt;200,11,IF(E88&gt;180,10,IF(E88&gt;160,9,IF(E88&gt;140,8,IF(E88&gt;120,7,IF(E88&gt;100,6,IF(E88&gt;80,5,IF(E88&gt;60,4,IF(E88&gt;40,3,IF(E88&gt;20,2,IF(E88&gt;0,1,0))))))))))))))))+IF(D88="igen",5,0)</f>
        <v>1</v>
      </c>
      <c r="G88" s="47">
        <v>30</v>
      </c>
      <c r="H88" s="47">
        <f>IF(G88&gt;225,15,(IF(G88&gt;210,14,IF(G88&gt;195,13,IF(G88&gt;180,12,IF(G88&gt;165,11,IF(G88&gt;150,10,IF(G88&gt;135,9,IF(G88&gt;120,8,IF(G88&gt;105,7,IF(G88&gt;90,6,IF(G88&gt;75,5,IF(G88&gt;60,4,IF(G88&gt;45,3,IF(G88&gt;30,2,IF(G88&gt;0,1,0))))))))))))))))</f>
        <v>1</v>
      </c>
      <c r="I88" s="47">
        <f>SUM(F88,H88)</f>
        <v>2</v>
      </c>
      <c r="J88" s="47">
        <v>4</v>
      </c>
      <c r="K88" s="50" t="s">
        <v>30</v>
      </c>
      <c r="M88" s="50" t="str">
        <f>IF(K88="A fentiekre tekintettel parkolási férőhelyre jogosult",IF(C88="Nappali"," a Ludovika Huszár Lovarda melletti parkolóban",IF(AND(C88="Levelező",B88="RTK")," az Orczy Úti Kollégium",IF(C88="Levelező"," a Ludovika Huszár Lovarda melletti parkolóban",0)))," ")</f>
        <v xml:space="preserve"> </v>
      </c>
      <c r="N88" s="50" t="str">
        <f>IF(K88="A fentiekre tekintettel parkolási férőhelyre jogosult",IF(C88="Nappali","minden héten hétfő reggel 6:00 órától csütörtök 22:00 óráig.",IF(AND(C88="Levelező",B88="RTK"),"az aktuális képzés időtartama alatt minden héten hétfő reggel 6:00 órától szombat 22:00 óráig.",IF(C88="Levelező","minden héten péntek reggel 6:00 órától szombat 22:00 óráig.",0)))," ")</f>
        <v xml:space="preserve"> </v>
      </c>
    </row>
    <row r="89" spans="1:14" s="7" customFormat="1" ht="13.5" customHeight="1">
      <c r="A89" s="18" t="s">
        <v>112</v>
      </c>
      <c r="B89" s="20" t="s">
        <v>97</v>
      </c>
      <c r="C89" s="7" t="s">
        <v>16</v>
      </c>
      <c r="D89" s="7" t="s">
        <v>17</v>
      </c>
      <c r="E89" s="7">
        <v>0</v>
      </c>
      <c r="F89" s="7">
        <f>IF(E89&gt;280,15,(IF(E89&gt;260,14,IF(E89&gt;240,13,IF(E89&gt;220,12,IF(E89&gt;200,11,IF(E89&gt;180,10,IF(E89&gt;160,9,IF(E89&gt;140,8,IF(E89&gt;120,7,IF(E89&gt;100,6,IF(E89&gt;80,5,IF(E89&gt;60,4,IF(E89&gt;40,3,IF(E89&gt;20,2,IF(E89&gt;0,1,0))))))))))))))))+IF(D89="igen",5,0)</f>
        <v>0</v>
      </c>
      <c r="G89" s="7">
        <v>0</v>
      </c>
      <c r="H89" s="7">
        <f>IF(G89&gt;225,15,(IF(G89&gt;210,14,IF(G89&gt;195,13,IF(G89&gt;180,12,IF(G89&gt;165,11,IF(G89&gt;150,10,IF(G89&gt;135,9,IF(G89&gt;120,8,IF(G89&gt;105,7,IF(G89&gt;90,6,IF(G89&gt;75,5,IF(G89&gt;60,4,IF(G89&gt;45,3,IF(G89&gt;30,2,IF(G89&gt;0,1,0))))))))))))))))</f>
        <v>0</v>
      </c>
      <c r="I89" s="7">
        <f>SUM(F89,H89)</f>
        <v>0</v>
      </c>
      <c r="K89" s="29" t="s">
        <v>33</v>
      </c>
      <c r="M89" s="10" t="str">
        <f>IF(K89="A fentiekre tekintettel parkolási férőhelyre jogosult",IF(C89="Nappali"," a Ludovika Huszár Lovarda melletti parkolóban",IF(AND(C89="Levelező",B89="RTK")," az Orczy Úti Kollégium",IF(C89="Levelező"," a Ludovika Huszár Lovarda melletti parkolóban",0)))," ")</f>
        <v xml:space="preserve"> </v>
      </c>
      <c r="N89" s="10" t="str">
        <f>IF(K89="A fentiekre tekintettel parkolási férőhelyre jogosult",IF(C89="Nappali","minden héten hétfő reggel 6:00 órától csütörtök 22:00 óráig.",IF(AND(C89="Levelező",B89="RTK"),"az aktuális képzés időtartama alatt minden héten hétfő reggel 6:00 órától szombat 22:00 óráig.",IF(C89="Levelező","minden héten péntek reggel 6:00 órától szombat 22:00 óráig.",0)))," ")</f>
        <v xml:space="preserve"> </v>
      </c>
    </row>
    <row r="90" spans="1:14" s="34" customFormat="1" ht="14.45" customHeight="1">
      <c r="A90" s="30" t="s">
        <v>113</v>
      </c>
      <c r="B90" s="36" t="s">
        <v>97</v>
      </c>
      <c r="C90" s="34" t="s">
        <v>36</v>
      </c>
      <c r="D90" s="32" t="s">
        <v>17</v>
      </c>
      <c r="E90" s="34">
        <v>287</v>
      </c>
      <c r="F90" s="34">
        <f>IF(E90&gt;280,15,(IF(E90&gt;260,14,IF(E90&gt;240,13,IF(E90&gt;220,12,IF(E90&gt;200,11,IF(E90&gt;180,10,IF(E90&gt;160,9,IF(E90&gt;140,8,IF(E90&gt;120,7,IF(E90&gt;100,6,IF(E90&gt;80,5,IF(E90&gt;60,4,IF(E90&gt;40,3,IF(E90&gt;20,2,IF(E90&gt;0,1,0))))))))))))))))+IF(D90="igen",5,0)</f>
        <v>15</v>
      </c>
      <c r="G90" s="34">
        <v>205</v>
      </c>
      <c r="H90" s="34">
        <f>IF(G90&gt;225,15,(IF(G90&gt;210,14,IF(G90&gt;195,13,IF(G90&gt;180,12,IF(G90&gt;165,11,IF(G90&gt;150,10,IF(G90&gt;135,9,IF(G90&gt;120,8,IF(G90&gt;105,7,IF(G90&gt;90,6,IF(G90&gt;75,5,IF(G90&gt;60,4,IF(G90&gt;45,3,IF(G90&gt;30,2,IF(G90&gt;0,1,0))))))))))))))))</f>
        <v>13</v>
      </c>
      <c r="I90" s="34">
        <f>SUM(F90,H90)</f>
        <v>28</v>
      </c>
      <c r="J90" s="34">
        <v>3</v>
      </c>
      <c r="K90" s="28" t="s">
        <v>18</v>
      </c>
      <c r="M90" s="42" t="str">
        <f>IF(K90="A fentiekre tekintettel parkolási férőhelyre jogosult",IF(C90="Nappali"," a Ludovika Huszár Lovarda melletti parkolóban",IF(AND(C90="Levelező",B90="RTK")," az Orczy Úti Kollégium",IF(C90="Levelező"," a Ludovika Huszár Lovarda melletti parkolóban",0)))," ")</f>
        <v xml:space="preserve"> a Ludovika Huszár Lovarda melletti parkolóban</v>
      </c>
      <c r="N90" s="28" t="str">
        <f>IF(K90="A fentiekre tekintettel parkolási férőhelyre jogosult",IF(C90="Nappali","minden héten hétfő reggel 6:00 órától csütörtök 22:00 óráig.",IF(AND(C90="Levelező",B90="RTK"),"az aktuális képzés időtartama alatt minden héten hétfő reggel 6:00 órától szombat 22:00 óráig.",IF(C90="Levelező","minden héten péntek reggel 6:00 órától szombat 22:00 óráig.",0)))," ")</f>
        <v>minden héten péntek reggel 6:00 órától szombat 22:00 óráig.</v>
      </c>
    </row>
    <row r="91" spans="1:14" s="34" customFormat="1" ht="13.5" customHeight="1">
      <c r="A91" s="30" t="s">
        <v>114</v>
      </c>
      <c r="B91" s="36" t="s">
        <v>97</v>
      </c>
      <c r="C91" s="34" t="s">
        <v>36</v>
      </c>
      <c r="D91" s="34" t="s">
        <v>17</v>
      </c>
      <c r="E91" s="34">
        <v>250.5</v>
      </c>
      <c r="F91" s="34">
        <f>IF(E91&gt;280,15,(IF(E91&gt;260,14,IF(E91&gt;240,13,IF(E91&gt;220,12,IF(E91&gt;200,11,IF(E91&gt;180,10,IF(E91&gt;160,9,IF(E91&gt;140,8,IF(E91&gt;120,7,IF(E91&gt;100,6,IF(E91&gt;80,5,IF(E91&gt;60,4,IF(E91&gt;40,3,IF(E91&gt;20,2,IF(E91&gt;0,1,0))))))))))))))))+IF(D91="igen",5,0)</f>
        <v>13</v>
      </c>
      <c r="G91" s="34">
        <v>185</v>
      </c>
      <c r="H91" s="34">
        <f>IF(G91&gt;225,15,(IF(G91&gt;210,14,IF(G91&gt;195,13,IF(G91&gt;180,12,IF(G91&gt;165,11,IF(G91&gt;150,10,IF(G91&gt;135,9,IF(G91&gt;120,8,IF(G91&gt;105,7,IF(G91&gt;90,6,IF(G91&gt;75,5,IF(G91&gt;60,4,IF(G91&gt;45,3,IF(G91&gt;30,2,IF(G91&gt;0,1,0))))))))))))))))</f>
        <v>12</v>
      </c>
      <c r="I91" s="34">
        <f>SUM(F91,H91)</f>
        <v>25</v>
      </c>
      <c r="J91" s="34">
        <v>3</v>
      </c>
      <c r="K91" s="28" t="s">
        <v>18</v>
      </c>
      <c r="M91" s="42" t="str">
        <f t="shared" ref="M91:M111" si="8">IF(K91="A fentiekre tekintettel parkolási férőhelyre jogosult",IF(C91="Nappali"," a Ludovika Huszár Lovarda melletti parkolóban",IF(AND(C91="Levelező",B91="RTK")," az Orczy Úti Kollégium",IF(C91="Levelező"," a Ludovika Huszár Lovarda melletti parkolóban",0)))," ")</f>
        <v xml:space="preserve"> a Ludovika Huszár Lovarda melletti parkolóban</v>
      </c>
      <c r="N91" s="28" t="str">
        <f t="shared" ref="N91:N111" si="9">IF(K91="A fentiekre tekintettel parkolási férőhelyre jogosult",IF(C91="Nappali","minden héten hétfő reggel 6:00 órától csütörtök 22:00 óráig.",IF(AND(C91="Levelező",B91="RTK"),"az aktuális képzés időtartama alatt minden héten hétfő reggel 6:00 órától szombat 22:00 óráig.",IF(C91="Levelező","minden héten péntek reggel 6:00 órától szombat 22:00 óráig.",0)))," ")</f>
        <v>minden héten péntek reggel 6:00 órától szombat 22:00 óráig.</v>
      </c>
    </row>
    <row r="92" spans="1:14" s="34" customFormat="1" ht="13.5" customHeight="1">
      <c r="A92" s="37" t="s">
        <v>115</v>
      </c>
      <c r="B92" s="36" t="s">
        <v>97</v>
      </c>
      <c r="C92" s="32" t="s">
        <v>36</v>
      </c>
      <c r="D92" s="32" t="s">
        <v>17</v>
      </c>
      <c r="E92" s="43">
        <v>236</v>
      </c>
      <c r="F92" s="34">
        <f>IF(E92&gt;280,15,(IF(E92&gt;260,14,IF(E92&gt;240,13,IF(E92&gt;220,12,IF(E92&gt;200,11,IF(E92&gt;180,10,IF(E92&gt;160,9,IF(E92&gt;140,8,IF(E92&gt;120,7,IF(E92&gt;100,6,IF(E92&gt;80,5,IF(E92&gt;60,4,IF(E92&gt;40,3,IF(E92&gt;20,2,IF(E92&gt;0,1,0))))))))))))))))+IF(D92="igen",5,0)</f>
        <v>12</v>
      </c>
      <c r="G92" s="34">
        <v>175</v>
      </c>
      <c r="H92" s="34">
        <f>IF(G92&gt;225,15,(IF(G92&gt;210,14,IF(G92&gt;195,13,IF(G92&gt;180,12,IF(G92&gt;165,11,IF(G92&gt;150,10,IF(G92&gt;135,9,IF(G92&gt;120,8,IF(G92&gt;105,7,IF(G92&gt;90,6,IF(G92&gt;75,5,IF(G92&gt;60,4,IF(G92&gt;45,3,IF(G92&gt;30,2,IF(G92&gt;0,1,0))))))))))))))))</f>
        <v>11</v>
      </c>
      <c r="I92" s="34">
        <f>SUM(F92,H92)</f>
        <v>23</v>
      </c>
      <c r="J92" s="34">
        <v>3</v>
      </c>
      <c r="K92" s="28" t="s">
        <v>18</v>
      </c>
      <c r="M92" s="42" t="str">
        <f t="shared" si="8"/>
        <v xml:space="preserve"> a Ludovika Huszár Lovarda melletti parkolóban</v>
      </c>
      <c r="N92" s="28" t="str">
        <f t="shared" si="9"/>
        <v>minden héten péntek reggel 6:00 órától szombat 22:00 óráig.</v>
      </c>
    </row>
    <row r="93" spans="1:14" s="34" customFormat="1" ht="13.5" customHeight="1">
      <c r="A93" s="37" t="s">
        <v>116</v>
      </c>
      <c r="B93" s="36" t="s">
        <v>97</v>
      </c>
      <c r="C93" s="37" t="s">
        <v>36</v>
      </c>
      <c r="D93" s="32" t="s">
        <v>17</v>
      </c>
      <c r="E93" s="34">
        <v>224</v>
      </c>
      <c r="F93" s="34">
        <f>IF(E93&gt;280,15,(IF(E93&gt;260,14,IF(E93&gt;240,13,IF(E93&gt;220,12,IF(E93&gt;200,11,IF(E93&gt;180,10,IF(E93&gt;160,9,IF(E93&gt;140,8,IF(E93&gt;120,7,IF(E93&gt;100,6,IF(E93&gt;80,5,IF(E93&gt;60,4,IF(E93&gt;40,3,IF(E93&gt;20,2,IF(E93&gt;0,1,0))))))))))))))))+IF(D93="igen",5,0)</f>
        <v>12</v>
      </c>
      <c r="G93" s="34">
        <v>170</v>
      </c>
      <c r="H93" s="34">
        <f>IF(G93&gt;225,15,(IF(G93&gt;210,14,IF(G93&gt;195,13,IF(G93&gt;180,12,IF(G93&gt;165,11,IF(G93&gt;150,10,IF(G93&gt;135,9,IF(G93&gt;120,8,IF(G93&gt;105,7,IF(G93&gt;90,6,IF(G93&gt;75,5,IF(G93&gt;60,4,IF(G93&gt;45,3,IF(G93&gt;30,2,IF(G93&gt;0,1,0))))))))))))))))</f>
        <v>11</v>
      </c>
      <c r="I93" s="34">
        <f>SUM(F93,H93)</f>
        <v>23</v>
      </c>
      <c r="J93" s="34">
        <v>3</v>
      </c>
      <c r="K93" s="28" t="s">
        <v>18</v>
      </c>
      <c r="M93" s="42" t="str">
        <f t="shared" si="8"/>
        <v xml:space="preserve"> a Ludovika Huszár Lovarda melletti parkolóban</v>
      </c>
      <c r="N93" s="28" t="str">
        <f t="shared" si="9"/>
        <v>minden héten péntek reggel 6:00 órától szombat 22:00 óráig.</v>
      </c>
    </row>
    <row r="94" spans="1:14" s="34" customFormat="1" ht="13.5" customHeight="1">
      <c r="A94" s="30" t="s">
        <v>117</v>
      </c>
      <c r="B94" s="36" t="s">
        <v>97</v>
      </c>
      <c r="C94" s="34" t="s">
        <v>36</v>
      </c>
      <c r="D94" s="32" t="s">
        <v>17</v>
      </c>
      <c r="E94" s="34">
        <v>183.5</v>
      </c>
      <c r="F94" s="34">
        <v>10</v>
      </c>
      <c r="G94" s="34">
        <v>185</v>
      </c>
      <c r="H94" s="34">
        <f>IF(G94&gt;225,15,(IF(G94&gt;210,14,IF(G94&gt;195,13,IF(G94&gt;180,12,IF(G94&gt;165,11,IF(G94&gt;150,10,IF(G94&gt;135,9,IF(G94&gt;120,8,IF(G94&gt;105,7,IF(G94&gt;90,6,IF(G94&gt;75,5,IF(G94&gt;60,4,IF(G94&gt;45,3,IF(G94&gt;30,2,IF(G94&gt;0,1,0))))))))))))))))</f>
        <v>12</v>
      </c>
      <c r="I94" s="34">
        <f>SUM(F94,H94)</f>
        <v>22</v>
      </c>
      <c r="J94" s="34">
        <v>3</v>
      </c>
      <c r="K94" s="28" t="s">
        <v>18</v>
      </c>
      <c r="M94" s="42" t="str">
        <f t="shared" si="8"/>
        <v xml:space="preserve"> a Ludovika Huszár Lovarda melletti parkolóban</v>
      </c>
      <c r="N94" s="28" t="str">
        <f t="shared" si="9"/>
        <v>minden héten péntek reggel 6:00 órától szombat 22:00 óráig.</v>
      </c>
    </row>
    <row r="95" spans="1:14" s="34" customFormat="1">
      <c r="A95" s="37" t="s">
        <v>118</v>
      </c>
      <c r="B95" s="36" t="s">
        <v>97</v>
      </c>
      <c r="C95" s="34" t="s">
        <v>36</v>
      </c>
      <c r="D95" s="32" t="s">
        <v>17</v>
      </c>
      <c r="E95" s="34">
        <v>177.5</v>
      </c>
      <c r="F95" s="34">
        <f>IF(E95&gt;280,15,(IF(E95&gt;260,14,IF(E95&gt;240,13,IF(E95&gt;220,12,IF(E95&gt;200,11,IF(E95&gt;180,10,IF(E95&gt;160,9,IF(E95&gt;140,8,IF(E95&gt;120,7,IF(E95&gt;100,6,IF(E95&gt;80,5,IF(E95&gt;60,4,IF(E95&gt;40,3,IF(E95&gt;20,2,IF(E95&gt;0,1,0))))))))))))))))+IF(D95="igen",5,0)</f>
        <v>9</v>
      </c>
      <c r="G95" s="34">
        <v>190</v>
      </c>
      <c r="H95" s="34">
        <f>IF(G95&gt;225,15,(IF(G95&gt;210,14,IF(G95&gt;195,13,IF(G95&gt;180,12,IF(G95&gt;165,11,IF(G95&gt;150,10,IF(G95&gt;135,9,IF(G95&gt;120,8,IF(G95&gt;105,7,IF(G95&gt;90,6,IF(G95&gt;75,5,IF(G95&gt;60,4,IF(G95&gt;45,3,IF(G95&gt;30,2,IF(G95&gt;0,1,0))))))))))))))))</f>
        <v>12</v>
      </c>
      <c r="I95" s="34">
        <f>SUM(F95,H95)</f>
        <v>21</v>
      </c>
      <c r="J95" s="34">
        <v>3</v>
      </c>
      <c r="K95" s="28" t="s">
        <v>18</v>
      </c>
      <c r="M95" s="42" t="str">
        <f t="shared" si="8"/>
        <v xml:space="preserve"> a Ludovika Huszár Lovarda melletti parkolóban</v>
      </c>
      <c r="N95" s="28" t="str">
        <f t="shared" si="9"/>
        <v>minden héten péntek reggel 6:00 órától szombat 22:00 óráig.</v>
      </c>
    </row>
    <row r="96" spans="1:14" s="34" customFormat="1" ht="13.5" customHeight="1">
      <c r="A96" s="37" t="s">
        <v>119</v>
      </c>
      <c r="B96" s="33" t="s">
        <v>97</v>
      </c>
      <c r="C96" s="32" t="s">
        <v>36</v>
      </c>
      <c r="D96" s="32" t="s">
        <v>17</v>
      </c>
      <c r="E96" s="34">
        <v>206</v>
      </c>
      <c r="F96" s="34">
        <f>IF(E96&gt;280,15,(IF(E96&gt;260,14,IF(E96&gt;240,13,IF(E96&gt;220,12,IF(E96&gt;200,11,IF(E96&gt;180,10,IF(E96&gt;160,9,IF(E96&gt;140,8,IF(E96&gt;120,7,IF(E96&gt;100,6,IF(E96&gt;80,5,IF(E96&gt;60,4,IF(E96&gt;40,3,IF(E96&gt;20,2,IF(E96&gt;0,1,0))))))))))))))))+IF(D96="igen",5,0)</f>
        <v>11</v>
      </c>
      <c r="G96" s="32">
        <v>145</v>
      </c>
      <c r="H96" s="34">
        <f>IF(G96&gt;225,15,(IF(G96&gt;210,14,IF(G96&gt;195,13,IF(G96&gt;180,12,IF(G96&gt;165,11,IF(G96&gt;150,10,IF(G96&gt;135,9,IF(G96&gt;120,8,IF(G96&gt;105,7,IF(G96&gt;90,6,IF(G96&gt;75,5,IF(G96&gt;60,4,IF(G96&gt;45,3,IF(G96&gt;30,2,IF(G96&gt;0,1,0))))))))))))))))</f>
        <v>9</v>
      </c>
      <c r="I96" s="34">
        <f>SUM(F96,H96)</f>
        <v>20</v>
      </c>
      <c r="J96" s="34">
        <v>3</v>
      </c>
      <c r="K96" s="28" t="s">
        <v>18</v>
      </c>
      <c r="M96" s="42" t="str">
        <f t="shared" si="8"/>
        <v xml:space="preserve"> a Ludovika Huszár Lovarda melletti parkolóban</v>
      </c>
      <c r="N96" s="28" t="str">
        <f t="shared" si="9"/>
        <v>minden héten péntek reggel 6:00 órától szombat 22:00 óráig.</v>
      </c>
    </row>
    <row r="97" spans="1:14" s="34" customFormat="1" ht="13.5" customHeight="1">
      <c r="A97" s="30" t="s">
        <v>120</v>
      </c>
      <c r="B97" s="36" t="s">
        <v>97</v>
      </c>
      <c r="C97" s="34" t="s">
        <v>36</v>
      </c>
      <c r="D97" s="32" t="s">
        <v>17</v>
      </c>
      <c r="E97" s="34">
        <v>204</v>
      </c>
      <c r="F97" s="34">
        <f>IF(E97&gt;280,15,(IF(E97&gt;260,14,IF(E97&gt;240,13,IF(E97&gt;220,12,IF(E97&gt;200,11,IF(E97&gt;180,10,IF(E97&gt;160,9,IF(E97&gt;140,8,IF(E97&gt;120,7,IF(E97&gt;100,6,IF(E97&gt;80,5,IF(E97&gt;60,4,IF(E97&gt;40,3,IF(E97&gt;20,2,IF(E97&gt;0,1,0))))))))))))))))+IF(D97="igen",5,0)</f>
        <v>11</v>
      </c>
      <c r="G97" s="34">
        <v>150</v>
      </c>
      <c r="H97" s="34">
        <f>IF(G97&gt;225,15,(IF(G97&gt;210,14,IF(G97&gt;195,13,IF(G97&gt;180,12,IF(G97&gt;165,11,IF(G97&gt;150,10,IF(G97&gt;135,9,IF(G97&gt;120,8,IF(G97&gt;105,7,IF(G97&gt;90,6,IF(G97&gt;75,5,IF(G97&gt;60,4,IF(G97&gt;45,3,IF(G97&gt;30,2,IF(G97&gt;0,1,0))))))))))))))))</f>
        <v>9</v>
      </c>
      <c r="I97" s="34">
        <f>SUM(F97,H97)</f>
        <v>20</v>
      </c>
      <c r="J97" s="34">
        <v>3</v>
      </c>
      <c r="K97" s="28" t="s">
        <v>18</v>
      </c>
      <c r="M97" s="42" t="str">
        <f t="shared" si="8"/>
        <v xml:space="preserve"> a Ludovika Huszár Lovarda melletti parkolóban</v>
      </c>
      <c r="N97" s="28" t="str">
        <f t="shared" si="9"/>
        <v>minden héten péntek reggel 6:00 órától szombat 22:00 óráig.</v>
      </c>
    </row>
    <row r="98" spans="1:14" s="34" customFormat="1">
      <c r="A98" s="30" t="s">
        <v>121</v>
      </c>
      <c r="B98" s="36" t="s">
        <v>97</v>
      </c>
      <c r="C98" s="34" t="s">
        <v>36</v>
      </c>
      <c r="D98" s="32" t="s">
        <v>17</v>
      </c>
      <c r="E98" s="34">
        <v>200</v>
      </c>
      <c r="F98" s="34">
        <f>IF(E98&gt;280,15,(IF(E98&gt;260,14,IF(E98&gt;240,13,IF(E98&gt;220,12,IF(E98&gt;200,11,IF(E98&gt;180,10,IF(E98&gt;160,9,IF(E98&gt;140,8,IF(E98&gt;120,7,IF(E98&gt;100,6,IF(E98&gt;80,5,IF(E98&gt;60,4,IF(E98&gt;40,3,IF(E98&gt;20,2,IF(E98&gt;0,1,0))))))))))))))))+IF(D98="igen",5,0)</f>
        <v>10</v>
      </c>
      <c r="G98" s="34">
        <v>135</v>
      </c>
      <c r="H98" s="34">
        <f>IF(G98&gt;225,15,(IF(G98&gt;210,14,IF(G98&gt;195,13,IF(G98&gt;180,12,IF(G98&gt;165,11,IF(G98&gt;150,10,IF(G98&gt;135,9,IF(G98&gt;120,8,IF(G98&gt;105,7,IF(G98&gt;90,6,IF(G98&gt;75,5,IF(G98&gt;60,4,IF(G98&gt;45,3,IF(G98&gt;30,2,IF(G98&gt;0,1,0))))))))))))))))</f>
        <v>8</v>
      </c>
      <c r="I98" s="34">
        <f>SUM(F98,H98)</f>
        <v>18</v>
      </c>
      <c r="J98" s="34">
        <v>3</v>
      </c>
      <c r="K98" s="28" t="s">
        <v>18</v>
      </c>
      <c r="M98" s="42" t="str">
        <f t="shared" si="8"/>
        <v xml:space="preserve"> a Ludovika Huszár Lovarda melletti parkolóban</v>
      </c>
      <c r="N98" s="28" t="str">
        <f t="shared" si="9"/>
        <v>minden héten péntek reggel 6:00 órától szombat 22:00 óráig.</v>
      </c>
    </row>
    <row r="99" spans="1:14" s="34" customFormat="1">
      <c r="A99" s="37" t="s">
        <v>122</v>
      </c>
      <c r="B99" s="36" t="s">
        <v>97</v>
      </c>
      <c r="C99" s="34" t="s">
        <v>36</v>
      </c>
      <c r="D99" s="32" t="s">
        <v>17</v>
      </c>
      <c r="E99" s="34">
        <v>158</v>
      </c>
      <c r="F99" s="34">
        <f>IF(E99&gt;280,15,(IF(E99&gt;260,14,IF(E99&gt;240,13,IF(E99&gt;220,12,IF(E99&gt;200,11,IF(E99&gt;180,10,IF(E99&gt;160,9,IF(E99&gt;140,8,IF(E99&gt;120,7,IF(E99&gt;100,6,IF(E99&gt;80,5,IF(E99&gt;60,4,IF(E99&gt;40,3,IF(E99&gt;20,2,IF(E99&gt;0,1,0))))))))))))))))+IF(D99="igen",5,0)</f>
        <v>8</v>
      </c>
      <c r="G99" s="34">
        <v>115</v>
      </c>
      <c r="H99" s="34">
        <f>IF(G99&gt;225,15,(IF(G99&gt;210,14,IF(G99&gt;195,13,IF(G99&gt;180,12,IF(G99&gt;165,11,IF(G99&gt;150,10,IF(G99&gt;135,9,IF(G99&gt;120,8,IF(G99&gt;105,7,IF(G99&gt;90,6,IF(G99&gt;75,5,IF(G99&gt;60,4,IF(G99&gt;45,3,IF(G99&gt;30,2,IF(G99&gt;0,1,0))))))))))))))))</f>
        <v>7</v>
      </c>
      <c r="I99" s="34">
        <f>SUM(F99,H99)</f>
        <v>15</v>
      </c>
      <c r="J99" s="34">
        <v>3</v>
      </c>
      <c r="K99" s="28" t="s">
        <v>18</v>
      </c>
      <c r="M99" s="42" t="str">
        <f t="shared" si="8"/>
        <v xml:space="preserve"> a Ludovika Huszár Lovarda melletti parkolóban</v>
      </c>
      <c r="N99" s="28" t="str">
        <f t="shared" si="9"/>
        <v>minden héten péntek reggel 6:00 órától szombat 22:00 óráig.</v>
      </c>
    </row>
    <row r="100" spans="1:14" s="34" customFormat="1">
      <c r="A100" s="30" t="s">
        <v>123</v>
      </c>
      <c r="B100" s="33" t="s">
        <v>97</v>
      </c>
      <c r="C100" s="32" t="s">
        <v>36</v>
      </c>
      <c r="D100" s="32" t="s">
        <v>17</v>
      </c>
      <c r="E100" s="34">
        <v>129</v>
      </c>
      <c r="F100" s="34">
        <f>IF(E100&gt;280,15,(IF(E100&gt;260,14,IF(E100&gt;240,13,IF(E100&gt;220,12,IF(E100&gt;200,11,IF(E100&gt;180,10,IF(E100&gt;160,9,IF(E100&gt;140,8,IF(E100&gt;120,7,IF(E100&gt;100,6,IF(E100&gt;80,5,IF(E100&gt;60,4,IF(E100&gt;40,3,IF(E100&gt;20,2,IF(E100&gt;0,1,0))))))))))))))))+IF(D100="igen",5,0)</f>
        <v>7</v>
      </c>
      <c r="G100" s="34">
        <v>112.5</v>
      </c>
      <c r="H100" s="34">
        <f>IF(G100&gt;225,15,(IF(G100&gt;210,14,IF(G100&gt;195,13,IF(G100&gt;180,12,IF(G100&gt;165,11,IF(G100&gt;150,10,IF(G100&gt;135,9,IF(G100&gt;120,8,IF(G100&gt;105,7,IF(G100&gt;90,6,IF(G100&gt;75,5,IF(G100&gt;60,4,IF(G100&gt;45,3,IF(G100&gt;30,2,IF(G100&gt;0,1,0))))))))))))))))</f>
        <v>7</v>
      </c>
      <c r="I100" s="34">
        <f>SUM(F100,H100)</f>
        <v>14</v>
      </c>
      <c r="J100" s="34">
        <v>3</v>
      </c>
      <c r="K100" s="28" t="s">
        <v>18</v>
      </c>
      <c r="M100" s="42" t="str">
        <f t="shared" si="8"/>
        <v xml:space="preserve"> a Ludovika Huszár Lovarda melletti parkolóban</v>
      </c>
      <c r="N100" s="28" t="str">
        <f t="shared" si="9"/>
        <v>minden héten péntek reggel 6:00 órától szombat 22:00 óráig.</v>
      </c>
    </row>
    <row r="101" spans="1:14" s="34" customFormat="1">
      <c r="A101" s="37" t="s">
        <v>124</v>
      </c>
      <c r="B101" s="36" t="s">
        <v>97</v>
      </c>
      <c r="C101" s="34" t="s">
        <v>36</v>
      </c>
      <c r="D101" s="32" t="s">
        <v>17</v>
      </c>
      <c r="E101" s="34">
        <v>115</v>
      </c>
      <c r="F101" s="34">
        <f>IF(E101&gt;280,15,(IF(E101&gt;260,14,IF(E101&gt;240,13,IF(E101&gt;220,12,IF(E101&gt;200,11,IF(E101&gt;180,10,IF(E101&gt;160,9,IF(E101&gt;140,8,IF(E101&gt;120,7,IF(E101&gt;100,6,IF(E101&gt;80,5,IF(E101&gt;60,4,IF(E101&gt;40,3,IF(E101&gt;20,2,IF(E101&gt;0,1,0))))))))))))))))+IF(D101="igen",5,0)</f>
        <v>6</v>
      </c>
      <c r="G101" s="34">
        <v>90</v>
      </c>
      <c r="H101" s="34">
        <f>IF(G101&gt;225,15,(IF(G101&gt;210,14,IF(G101&gt;195,13,IF(G101&gt;180,12,IF(G101&gt;165,11,IF(G101&gt;150,10,IF(G101&gt;135,9,IF(G101&gt;120,8,IF(G101&gt;105,7,IF(G101&gt;90,6,IF(G101&gt;75,5,IF(G101&gt;60,4,IF(G101&gt;45,3,IF(G101&gt;30,2,IF(G101&gt;0,1,0))))))))))))))))</f>
        <v>5</v>
      </c>
      <c r="I101" s="34">
        <f>SUM(F101,H101)</f>
        <v>11</v>
      </c>
      <c r="J101" s="34">
        <v>3</v>
      </c>
      <c r="K101" s="28" t="s">
        <v>18</v>
      </c>
      <c r="M101" s="42" t="str">
        <f t="shared" si="8"/>
        <v xml:space="preserve"> a Ludovika Huszár Lovarda melletti parkolóban</v>
      </c>
      <c r="N101" s="28" t="str">
        <f t="shared" si="9"/>
        <v>minden héten péntek reggel 6:00 órától szombat 22:00 óráig.</v>
      </c>
    </row>
    <row r="102" spans="1:14" s="34" customFormat="1">
      <c r="A102" s="37" t="s">
        <v>125</v>
      </c>
      <c r="B102" s="36" t="s">
        <v>97</v>
      </c>
      <c r="C102" s="34" t="s">
        <v>36</v>
      </c>
      <c r="D102" s="32" t="s">
        <v>17</v>
      </c>
      <c r="E102" s="34">
        <v>183</v>
      </c>
      <c r="F102" s="34">
        <f>IF(E102&gt;280,15,(IF(E102&gt;260,14,IF(E102&gt;240,13,IF(E102&gt;220,12,IF(E102&gt;200,11,IF(E102&gt;180,10,IF(E102&gt;160,9,IF(E102&gt;140,8,IF(E102&gt;120,7,IF(E102&gt;100,6,IF(E102&gt;80,5,IF(E102&gt;60,4,IF(E102&gt;40,3,IF(E102&gt;20,2,IF(E102&gt;0,1,0))))))))))))))))+IF(D102="igen",5,0)</f>
        <v>10</v>
      </c>
      <c r="H102" s="34">
        <f>IF(G102&gt;225,15,(IF(G102&gt;210,14,IF(G102&gt;195,13,IF(G102&gt;180,12,IF(G102&gt;165,11,IF(G102&gt;150,10,IF(G102&gt;135,9,IF(G102&gt;120,8,IF(G102&gt;105,7,IF(G102&gt;90,6,IF(G102&gt;75,5,IF(G102&gt;60,4,IF(G102&gt;45,3,IF(G102&gt;30,2,IF(G102&gt;0,1,0))))))))))))))))</f>
        <v>0</v>
      </c>
      <c r="I102" s="34">
        <f>SUM(F102,H102)</f>
        <v>10</v>
      </c>
      <c r="J102" s="34">
        <v>3</v>
      </c>
      <c r="K102" s="28" t="s">
        <v>18</v>
      </c>
      <c r="M102" s="42" t="str">
        <f t="shared" si="8"/>
        <v xml:space="preserve"> a Ludovika Huszár Lovarda melletti parkolóban</v>
      </c>
      <c r="N102" s="28" t="str">
        <f t="shared" si="9"/>
        <v>minden héten péntek reggel 6:00 órától szombat 22:00 óráig.</v>
      </c>
    </row>
    <row r="103" spans="1:14" s="34" customFormat="1">
      <c r="A103" s="37" t="s">
        <v>126</v>
      </c>
      <c r="B103" s="36" t="s">
        <v>97</v>
      </c>
      <c r="C103" s="34" t="s">
        <v>36</v>
      </c>
      <c r="D103" s="32" t="s">
        <v>17</v>
      </c>
      <c r="E103" s="34">
        <v>64.5</v>
      </c>
      <c r="F103" s="34">
        <f>IF(E103&gt;280,15,(IF(E103&gt;260,14,IF(E103&gt;240,13,IF(E103&gt;220,12,IF(E103&gt;200,11,IF(E103&gt;180,10,IF(E103&gt;160,9,IF(E103&gt;140,8,IF(E103&gt;120,7,IF(E103&gt;100,6,IF(E103&gt;80,5,IF(E103&gt;60,4,IF(E103&gt;40,3,IF(E103&gt;20,2,IF(E103&gt;0,1,0))))))))))))))))+IF(D103="igen",5,0)</f>
        <v>4</v>
      </c>
      <c r="G103" s="34">
        <v>75</v>
      </c>
      <c r="H103" s="34">
        <f>IF(G103&gt;225,15,(IF(G103&gt;210,14,IF(G103&gt;195,13,IF(G103&gt;180,12,IF(G103&gt;165,11,IF(G103&gt;150,10,IF(G103&gt;135,9,IF(G103&gt;120,8,IF(G103&gt;105,7,IF(G103&gt;90,6,IF(G103&gt;75,5,IF(G103&gt;60,4,IF(G103&gt;45,3,IF(G103&gt;30,2,IF(G103&gt;0,1,0))))))))))))))))</f>
        <v>4</v>
      </c>
      <c r="I103" s="34">
        <f>SUM(F103,H103)</f>
        <v>8</v>
      </c>
      <c r="J103" s="34">
        <v>3</v>
      </c>
      <c r="K103" s="28" t="s">
        <v>18</v>
      </c>
      <c r="M103" s="42" t="str">
        <f t="shared" si="8"/>
        <v xml:space="preserve"> a Ludovika Huszár Lovarda melletti parkolóban</v>
      </c>
      <c r="N103" s="28" t="str">
        <f t="shared" si="9"/>
        <v>minden héten péntek reggel 6:00 órától szombat 22:00 óráig.</v>
      </c>
    </row>
    <row r="104" spans="1:14" s="34" customFormat="1">
      <c r="A104" s="37" t="s">
        <v>127</v>
      </c>
      <c r="B104" s="33" t="s">
        <v>97</v>
      </c>
      <c r="C104" s="32" t="s">
        <v>36</v>
      </c>
      <c r="D104" s="32" t="s">
        <v>17</v>
      </c>
      <c r="E104" s="34">
        <v>76.2</v>
      </c>
      <c r="F104" s="34">
        <f>IF(E104&gt;280,15,(IF(E104&gt;260,14,IF(E104&gt;240,13,IF(E104&gt;220,12,IF(E104&gt;200,11,IF(E104&gt;180,10,IF(E104&gt;160,9,IF(E104&gt;140,8,IF(E104&gt;120,7,IF(E104&gt;100,6,IF(E104&gt;80,5,IF(E104&gt;60,4,IF(E104&gt;40,3,IF(E104&gt;20,2,IF(E104&gt;0,1,0))))))))))))))))+IF(D104="igen",5,0)</f>
        <v>4</v>
      </c>
      <c r="G104" s="34">
        <v>75</v>
      </c>
      <c r="H104" s="34">
        <f>IF(G104&gt;225,15,(IF(G104&gt;210,14,IF(G104&gt;195,13,IF(G104&gt;180,12,IF(G104&gt;165,11,IF(G104&gt;150,10,IF(G104&gt;135,9,IF(G104&gt;120,8,IF(G104&gt;105,7,IF(G104&gt;90,6,IF(G104&gt;75,5,IF(G104&gt;60,4,IF(G104&gt;45,3,IF(G104&gt;30,2,IF(G104&gt;0,1,0))))))))))))))))</f>
        <v>4</v>
      </c>
      <c r="I104" s="34">
        <f>SUM(F104,H104)</f>
        <v>8</v>
      </c>
      <c r="J104" s="34">
        <v>3</v>
      </c>
      <c r="K104" s="28" t="s">
        <v>18</v>
      </c>
      <c r="M104" s="42" t="str">
        <f t="shared" si="8"/>
        <v xml:space="preserve"> a Ludovika Huszár Lovarda melletti parkolóban</v>
      </c>
      <c r="N104" s="28" t="str">
        <f t="shared" si="9"/>
        <v>minden héten péntek reggel 6:00 órától szombat 22:00 óráig.</v>
      </c>
    </row>
    <row r="105" spans="1:14" s="34" customFormat="1">
      <c r="A105" s="30" t="s">
        <v>128</v>
      </c>
      <c r="B105" s="36" t="s">
        <v>97</v>
      </c>
      <c r="C105" s="34" t="s">
        <v>36</v>
      </c>
      <c r="D105" s="32" t="s">
        <v>17</v>
      </c>
      <c r="E105" s="34">
        <v>50</v>
      </c>
      <c r="F105" s="34">
        <f>IF(E105&gt;280,15,(IF(E105&gt;260,14,IF(E105&gt;240,13,IF(E105&gt;220,12,IF(E105&gt;200,11,IF(E105&gt;180,10,IF(E105&gt;160,9,IF(E105&gt;140,8,IF(E105&gt;120,7,IF(E105&gt;100,6,IF(E105&gt;80,5,IF(E105&gt;60,4,IF(E105&gt;40,3,IF(E105&gt;20,2,IF(E105&gt;0,1,0))))))))))))))))+IF(D105="igen",5,0)</f>
        <v>3</v>
      </c>
      <c r="G105" s="34">
        <v>70</v>
      </c>
      <c r="H105" s="34">
        <f>IF(G105&gt;225,15,(IF(G105&gt;210,14,IF(G105&gt;195,13,IF(G105&gt;180,12,IF(G105&gt;165,11,IF(G105&gt;150,10,IF(G105&gt;135,9,IF(G105&gt;120,8,IF(G105&gt;105,7,IF(G105&gt;90,6,IF(G105&gt;75,5,IF(G105&gt;60,4,IF(G105&gt;45,3,IF(G105&gt;30,2,IF(G105&gt;0,1,0))))))))))))))))</f>
        <v>4</v>
      </c>
      <c r="I105" s="34">
        <f>SUM(F105,H105)</f>
        <v>7</v>
      </c>
      <c r="J105" s="34">
        <v>3</v>
      </c>
      <c r="K105" s="28" t="s">
        <v>18</v>
      </c>
      <c r="M105" s="42" t="str">
        <f t="shared" si="8"/>
        <v xml:space="preserve"> a Ludovika Huszár Lovarda melletti parkolóban</v>
      </c>
      <c r="N105" s="28" t="str">
        <f t="shared" si="9"/>
        <v>minden héten péntek reggel 6:00 órától szombat 22:00 óráig.</v>
      </c>
    </row>
    <row r="106" spans="1:14" s="34" customFormat="1">
      <c r="A106" s="37" t="s">
        <v>129</v>
      </c>
      <c r="B106" s="36" t="s">
        <v>97</v>
      </c>
      <c r="C106" s="32" t="s">
        <v>36</v>
      </c>
      <c r="D106" s="32" t="s">
        <v>17</v>
      </c>
      <c r="E106" s="60">
        <v>50.2</v>
      </c>
      <c r="F106" s="34">
        <f>IF(E106&gt;280,15,(IF(E106&gt;260,14,IF(E106&gt;240,13,IF(E106&gt;220,12,IF(E106&gt;200,11,IF(E106&gt;180,10,IF(E106&gt;160,9,IF(E106&gt;140,8,IF(E106&gt;120,7,IF(E106&gt;100,6,IF(E106&gt;80,5,IF(E106&gt;60,4,IF(E106&gt;40,3,IF(E106&gt;20,2,IF(E106&gt;0,1,0))))))))))))))))+IF(D106="igen",5,0)</f>
        <v>3</v>
      </c>
      <c r="G106" s="34">
        <v>52.5</v>
      </c>
      <c r="H106" s="34">
        <f>IF(G106&gt;225,15,(IF(G106&gt;210,14,IF(G106&gt;195,13,IF(G106&gt;180,12,IF(G106&gt;165,11,IF(G106&gt;150,10,IF(G106&gt;135,9,IF(G106&gt;120,8,IF(G106&gt;105,7,IF(G106&gt;90,6,IF(G106&gt;75,5,IF(G106&gt;60,4,IF(G106&gt;45,3,IF(G106&gt;30,2,IF(G106&gt;0,1,0))))))))))))))))</f>
        <v>3</v>
      </c>
      <c r="I106" s="34">
        <f>SUM(F106,H106)</f>
        <v>6</v>
      </c>
      <c r="J106" s="34">
        <v>3</v>
      </c>
      <c r="K106" s="28" t="s">
        <v>18</v>
      </c>
      <c r="M106" s="42" t="str">
        <f t="shared" si="8"/>
        <v xml:space="preserve"> a Ludovika Huszár Lovarda melletti parkolóban</v>
      </c>
      <c r="N106" s="28" t="str">
        <f t="shared" si="9"/>
        <v>minden héten péntek reggel 6:00 órától szombat 22:00 óráig.</v>
      </c>
    </row>
    <row r="107" spans="1:14" s="34" customFormat="1" ht="12.75" customHeight="1">
      <c r="A107" s="30" t="s">
        <v>130</v>
      </c>
      <c r="B107" s="36" t="s">
        <v>97</v>
      </c>
      <c r="C107" s="34" t="s">
        <v>36</v>
      </c>
      <c r="D107" s="32" t="s">
        <v>17</v>
      </c>
      <c r="E107" s="34">
        <v>56</v>
      </c>
      <c r="F107" s="34">
        <f>IF(E107&gt;280,15,(IF(E107&gt;260,14,IF(E107&gt;240,13,IF(E107&gt;220,12,IF(E107&gt;200,11,IF(E107&gt;180,10,IF(E107&gt;160,9,IF(E107&gt;140,8,IF(E107&gt;120,7,IF(E107&gt;100,6,IF(E107&gt;80,5,IF(E107&gt;60,4,IF(E107&gt;40,3,IF(E107&gt;20,2,IF(E107&gt;0,1,0))))))))))))))))+IF(D107="igen",5,0)</f>
        <v>3</v>
      </c>
      <c r="G107" s="34">
        <v>55</v>
      </c>
      <c r="H107" s="34">
        <f>IF(G107&gt;225,15,(IF(G107&gt;210,14,IF(G107&gt;195,13,IF(G107&gt;180,12,IF(G107&gt;165,11,IF(G107&gt;150,10,IF(G107&gt;135,9,IF(G107&gt;120,8,IF(G107&gt;105,7,IF(G107&gt;90,6,IF(G107&gt;75,5,IF(G107&gt;60,4,IF(G107&gt;45,3,IF(G107&gt;30,2,IF(G107&gt;0,1,0))))))))))))))))</f>
        <v>3</v>
      </c>
      <c r="I107" s="34">
        <f>SUM(F107,H107)</f>
        <v>6</v>
      </c>
      <c r="J107" s="34">
        <v>3</v>
      </c>
      <c r="K107" s="28" t="s">
        <v>18</v>
      </c>
      <c r="M107" s="42" t="str">
        <f t="shared" si="8"/>
        <v xml:space="preserve"> a Ludovika Huszár Lovarda melletti parkolóban</v>
      </c>
      <c r="N107" s="28" t="str">
        <f t="shared" si="9"/>
        <v>minden héten péntek reggel 6:00 órától szombat 22:00 óráig.</v>
      </c>
    </row>
    <row r="108" spans="1:14" s="34" customFormat="1">
      <c r="A108" s="30" t="s">
        <v>131</v>
      </c>
      <c r="B108" s="36" t="s">
        <v>97</v>
      </c>
      <c r="C108" s="34" t="s">
        <v>36</v>
      </c>
      <c r="D108" s="32" t="s">
        <v>17</v>
      </c>
      <c r="E108" s="63">
        <v>49</v>
      </c>
      <c r="F108" s="34">
        <f>IF(E108&gt;280,15,(IF(E108&gt;260,14,IF(E108&gt;240,13,IF(E108&gt;220,12,IF(E108&gt;200,11,IF(E108&gt;180,10,IF(E108&gt;160,9,IF(E108&gt;140,8,IF(E108&gt;120,7,IF(E108&gt;100,6,IF(E108&gt;80,5,IF(E108&gt;60,4,IF(E108&gt;40,3,IF(E108&gt;20,2,IF(E108&gt;0,1,0))))))))))))))))+IF(D108="igen",5,0)</f>
        <v>3</v>
      </c>
      <c r="G108" s="34">
        <v>50</v>
      </c>
      <c r="H108" s="34">
        <f>IF(G108&gt;225,15,(IF(G108&gt;210,14,IF(G108&gt;195,13,IF(G108&gt;180,12,IF(G108&gt;165,11,IF(G108&gt;150,10,IF(G108&gt;135,9,IF(G108&gt;120,8,IF(G108&gt;105,7,IF(G108&gt;90,6,IF(G108&gt;75,5,IF(G108&gt;60,4,IF(G108&gt;45,3,IF(G108&gt;30,2,IF(G108&gt;0,1,0))))))))))))))))</f>
        <v>3</v>
      </c>
      <c r="I108" s="34">
        <f>SUM(F108,H108)</f>
        <v>6</v>
      </c>
      <c r="J108" s="34">
        <v>3</v>
      </c>
      <c r="K108" s="28" t="s">
        <v>18</v>
      </c>
      <c r="M108" s="42" t="str">
        <f t="shared" si="8"/>
        <v xml:space="preserve"> a Ludovika Huszár Lovarda melletti parkolóban</v>
      </c>
      <c r="N108" s="28" t="str">
        <f t="shared" si="9"/>
        <v>minden héten péntek reggel 6:00 órától szombat 22:00 óráig.</v>
      </c>
    </row>
    <row r="109" spans="1:14" s="34" customFormat="1">
      <c r="A109" s="37" t="s">
        <v>132</v>
      </c>
      <c r="B109" s="33" t="s">
        <v>97</v>
      </c>
      <c r="C109" s="32" t="s">
        <v>36</v>
      </c>
      <c r="D109" s="32" t="s">
        <v>17</v>
      </c>
      <c r="E109" s="34">
        <v>26.2</v>
      </c>
      <c r="F109" s="34">
        <f>IF(E109&gt;280,15,(IF(E109&gt;260,14,IF(E109&gt;240,13,IF(E109&gt;220,12,IF(E109&gt;200,11,IF(E109&gt;180,10,IF(E109&gt;160,9,IF(E109&gt;140,8,IF(E109&gt;120,7,IF(E109&gt;100,6,IF(E109&gt;80,5,IF(E109&gt;60,4,IF(E109&gt;40,3,IF(E109&gt;20,2,IF(E109&gt;0,1,0))))))))))))))))+IF(D109="igen",5,0)</f>
        <v>2</v>
      </c>
      <c r="G109" s="34">
        <v>32</v>
      </c>
      <c r="H109" s="34">
        <f>IF(G109&gt;225,15,(IF(G109&gt;210,14,IF(G109&gt;195,13,IF(G109&gt;180,12,IF(G109&gt;165,11,IF(G109&gt;150,10,IF(G109&gt;135,9,IF(G109&gt;120,8,IF(G109&gt;105,7,IF(G109&gt;90,6,IF(G109&gt;75,5,IF(G109&gt;60,4,IF(G109&gt;45,3,IF(G109&gt;30,2,IF(G109&gt;0,1,0))))))))))))))))</f>
        <v>2</v>
      </c>
      <c r="I109" s="34">
        <f>SUM(F109,H109)</f>
        <v>4</v>
      </c>
      <c r="J109" s="34">
        <v>3</v>
      </c>
      <c r="K109" s="28" t="s">
        <v>18</v>
      </c>
      <c r="M109" s="42" t="str">
        <f t="shared" si="8"/>
        <v xml:space="preserve"> a Ludovika Huszár Lovarda melletti parkolóban</v>
      </c>
      <c r="N109" s="28" t="str">
        <f t="shared" si="9"/>
        <v>minden héten péntek reggel 6:00 órától szombat 22:00 óráig.</v>
      </c>
    </row>
    <row r="110" spans="1:14" s="34" customFormat="1">
      <c r="A110" s="37" t="s">
        <v>133</v>
      </c>
      <c r="B110" s="55" t="s">
        <v>97</v>
      </c>
      <c r="C110" s="34" t="s">
        <v>36</v>
      </c>
      <c r="D110" s="32" t="s">
        <v>17</v>
      </c>
      <c r="E110" s="34">
        <v>23.4</v>
      </c>
      <c r="F110" s="34">
        <f>IF(E110&gt;280,15,(IF(E110&gt;260,14,IF(E110&gt;240,13,IF(E110&gt;220,12,IF(E110&gt;200,11,IF(E110&gt;180,10,IF(E110&gt;160,9,IF(E110&gt;140,8,IF(E110&gt;120,7,IF(E110&gt;100,6,IF(E110&gt;80,5,IF(E110&gt;60,4,IF(E110&gt;40,3,IF(E110&gt;20,2,IF(E110&gt;0,1,0))))))))))))))))+IF(D110="igen",5,0)</f>
        <v>2</v>
      </c>
      <c r="G110" s="34">
        <v>30.5</v>
      </c>
      <c r="H110" s="34">
        <f>IF(G110&gt;225,15,(IF(G110&gt;210,14,IF(G110&gt;195,13,IF(G110&gt;180,12,IF(G110&gt;165,11,IF(G110&gt;150,10,IF(G110&gt;135,9,IF(G110&gt;120,8,IF(G110&gt;105,7,IF(G110&gt;90,6,IF(G110&gt;75,5,IF(G110&gt;60,4,IF(G110&gt;45,3,IF(G110&gt;30,2,IF(G110&gt;0,1,0))))))))))))))))</f>
        <v>2</v>
      </c>
      <c r="I110" s="34">
        <f>SUM(F110,H110)</f>
        <v>4</v>
      </c>
      <c r="J110" s="34">
        <v>3</v>
      </c>
      <c r="K110" s="28" t="s">
        <v>18</v>
      </c>
      <c r="M110" s="42" t="str">
        <f t="shared" si="8"/>
        <v xml:space="preserve"> a Ludovika Huszár Lovarda melletti parkolóban</v>
      </c>
      <c r="N110" s="28" t="str">
        <f t="shared" si="9"/>
        <v>minden héten péntek reggel 6:00 órától szombat 22:00 óráig.</v>
      </c>
    </row>
    <row r="111" spans="1:14" s="34" customFormat="1">
      <c r="A111" s="37" t="s">
        <v>134</v>
      </c>
      <c r="B111" s="33" t="s">
        <v>97</v>
      </c>
      <c r="C111" s="32" t="s">
        <v>36</v>
      </c>
      <c r="D111" s="32" t="s">
        <v>17</v>
      </c>
      <c r="E111" s="34">
        <v>11.2</v>
      </c>
      <c r="F111" s="34">
        <f>IF(E111&gt;280,15,(IF(E111&gt;260,14,IF(E111&gt;240,13,IF(E111&gt;220,12,IF(E111&gt;200,11,IF(E111&gt;180,10,IF(E111&gt;160,9,IF(E111&gt;140,8,IF(E111&gt;120,7,IF(E111&gt;100,6,IF(E111&gt;80,5,IF(E111&gt;60,4,IF(E111&gt;40,3,IF(E111&gt;20,2,IF(E111&gt;0,1,0))))))))))))))))+IF(D111="igen",5,0)</f>
        <v>1</v>
      </c>
      <c r="G111" s="34">
        <v>31.5</v>
      </c>
      <c r="H111" s="34">
        <f>IF(G111&gt;225,15,(IF(G111&gt;210,14,IF(G111&gt;195,13,IF(G111&gt;180,12,IF(G111&gt;165,11,IF(G111&gt;150,10,IF(G111&gt;135,9,IF(G111&gt;120,8,IF(G111&gt;105,7,IF(G111&gt;90,6,IF(G111&gt;75,5,IF(G111&gt;60,4,IF(G111&gt;45,3,IF(G111&gt;30,2,IF(G111&gt;0,1,0))))))))))))))))</f>
        <v>2</v>
      </c>
      <c r="I111" s="34">
        <f>SUM(F111,H111)</f>
        <v>3</v>
      </c>
      <c r="J111" s="34">
        <v>3</v>
      </c>
      <c r="K111" s="28" t="s">
        <v>18</v>
      </c>
      <c r="M111" s="42" t="str">
        <f t="shared" si="8"/>
        <v xml:space="preserve"> a Ludovika Huszár Lovarda melletti parkolóban</v>
      </c>
      <c r="N111" s="28" t="str">
        <f t="shared" si="9"/>
        <v>minden héten péntek reggel 6:00 órától szombat 22:00 óráig.</v>
      </c>
    </row>
    <row r="112" spans="1:14">
      <c r="A112" s="18" t="s">
        <v>135</v>
      </c>
      <c r="B112" s="20" t="s">
        <v>97</v>
      </c>
      <c r="C112" s="7" t="s">
        <v>36</v>
      </c>
      <c r="D112" s="21" t="s">
        <v>17</v>
      </c>
      <c r="E112" s="7">
        <v>0</v>
      </c>
      <c r="F112" s="7">
        <f>IF(E112&gt;280,15,(IF(E112&gt;260,14,IF(E112&gt;240,13,IF(E112&gt;220,12,IF(E112&gt;200,11,IF(E112&gt;180,10,IF(E112&gt;160,9,IF(E112&gt;140,8,IF(E112&gt;120,7,IF(E112&gt;100,6,IF(E112&gt;80,5,IF(E112&gt;60,4,IF(E112&gt;40,3,IF(E112&gt;20,2,IF(E112&gt;0,1,0))))))))))))))))+IF(D112="igen",5,0)</f>
        <v>0</v>
      </c>
      <c r="G112" s="7">
        <v>0</v>
      </c>
      <c r="H112" s="7">
        <f>IF(G112&gt;225,15,(IF(G112&gt;210,14,IF(G112&gt;195,13,IF(G112&gt;180,12,IF(G112&gt;165,11,IF(G112&gt;150,10,IF(G112&gt;135,9,IF(G112&gt;120,8,IF(G112&gt;105,7,IF(G112&gt;90,6,IF(G112&gt;75,5,IF(G112&gt;60,4,IF(G112&gt;45,3,IF(G112&gt;30,2,IF(G112&gt;0,1,0))))))))))))))))</f>
        <v>0</v>
      </c>
      <c r="I112" s="7">
        <f>SUM(F112,H112)</f>
        <v>0</v>
      </c>
      <c r="J112" s="7"/>
      <c r="K112" s="29" t="s">
        <v>33</v>
      </c>
      <c r="L112" s="7"/>
      <c r="M112" s="10" t="str">
        <f>IF(K112="A fentiekre tekintettel parkolási férőhelyre jogosult",IF(C112="Nappali"," a Ludovika Huszár Lovarda melletti parkolóban",IF(AND(C112="Levelező",B112="RTK")," az Orczy Úti Kollégium",IF(C112="Levelező"," a Ludovika Huszár Lovarda melletti parkolóban",0)))," ")</f>
        <v xml:space="preserve"> </v>
      </c>
      <c r="N112" s="10" t="str">
        <f>IF(K112="A fentiekre tekintettel parkolási férőhelyre jogosult",IF(C112="Nappali","minden héten hétfő reggel 6:00 órától csütörtök 22:00 óráig.",IF(AND(C112="Levelező",B112="RTK"),"az aktuális képzés időtartama alatt minden héten hétfő reggel 6:00 órától szombat 22:00 óráig.",IF(C112="Levelező","minden héten péntek reggel 6:00 órától szombat 22:00 óráig.",0)))," ")</f>
        <v xml:space="preserve"> </v>
      </c>
    </row>
    <row r="113" spans="1:14" s="7" customFormat="1">
      <c r="A113" s="18" t="s">
        <v>136</v>
      </c>
      <c r="B113" s="20" t="s">
        <v>97</v>
      </c>
      <c r="C113" s="7" t="s">
        <v>36</v>
      </c>
      <c r="D113" s="7" t="s">
        <v>17</v>
      </c>
      <c r="E113" s="7">
        <v>0</v>
      </c>
      <c r="F113" s="7">
        <f>IF(E113&gt;280,15,(IF(E113&gt;260,14,IF(E113&gt;240,13,IF(E113&gt;220,12,IF(E113&gt;200,11,IF(E113&gt;180,10,IF(E113&gt;160,9,IF(E113&gt;140,8,IF(E113&gt;120,7,IF(E113&gt;100,6,IF(E113&gt;80,5,IF(E113&gt;60,4,IF(E113&gt;40,3,IF(E113&gt;20,2,IF(E113&gt;0,1,0))))))))))))))))+IF(D113="igen",5,0)</f>
        <v>0</v>
      </c>
      <c r="G113" s="7">
        <v>0</v>
      </c>
      <c r="H113" s="7">
        <f>IF(G113&gt;225,15,(IF(G113&gt;210,14,IF(G113&gt;195,13,IF(G113&gt;180,12,IF(G113&gt;165,11,IF(G113&gt;150,10,IF(G113&gt;135,9,IF(G113&gt;120,8,IF(G113&gt;105,7,IF(G113&gt;90,6,IF(G113&gt;75,5,IF(G113&gt;60,4,IF(G113&gt;45,3,IF(G113&gt;30,2,IF(G113&gt;0,1,0))))))))))))))))</f>
        <v>0</v>
      </c>
      <c r="I113" s="7">
        <f>SUM(F113,H113)</f>
        <v>0</v>
      </c>
      <c r="K113" s="29" t="s">
        <v>33</v>
      </c>
      <c r="M113" s="10" t="str">
        <f>IF(K113="A fentiekre tekintettel parkolási férőhelyre jogosult",IF(C113="Nappali"," a Ludovika Huszár Lovarda melletti parkolóban",IF(AND(C113="Levelező",B113="RTK")," az Orczy Úti Kollégium",IF(C113="Levelező"," a Ludovika Huszár Lovarda melletti parkolóban",0)))," ")</f>
        <v xml:space="preserve"> </v>
      </c>
      <c r="N113" s="10" t="str">
        <f>IF(K113="A fentiekre tekintettel parkolási férőhelyre jogosult",IF(C113="Nappali","minden héten hétfő reggel 6:00 órától csütörtök 22:00 óráig.",IF(AND(C113="Levelező",B113="RTK"),"az aktuális képzés időtartama alatt minden héten hétfő reggel 6:00 órától szombat 22:00 óráig.",IF(C113="Levelező","minden héten péntek reggel 6:00 órától szombat 22:00 óráig.",0)))," ")</f>
        <v xml:space="preserve"> </v>
      </c>
    </row>
    <row r="114" spans="1:14">
      <c r="A114" s="18" t="s">
        <v>137</v>
      </c>
      <c r="B114" s="20" t="s">
        <v>97</v>
      </c>
      <c r="C114" s="7" t="s">
        <v>36</v>
      </c>
      <c r="D114" s="21" t="s">
        <v>17</v>
      </c>
      <c r="E114" s="7">
        <v>0</v>
      </c>
      <c r="F114" s="7">
        <f>IF(E114&gt;280,15,(IF(E114&gt;260,14,IF(E114&gt;240,13,IF(E114&gt;220,12,IF(E114&gt;200,11,IF(E114&gt;180,10,IF(E114&gt;160,9,IF(E114&gt;140,8,IF(E114&gt;120,7,IF(E114&gt;100,6,IF(E114&gt;80,5,IF(E114&gt;60,4,IF(E114&gt;40,3,IF(E114&gt;20,2,IF(E114&gt;0,1,0))))))))))))))))+IF(D114="igen",5,0)</f>
        <v>0</v>
      </c>
      <c r="G114" s="7">
        <v>0</v>
      </c>
      <c r="H114" s="7">
        <f>IF(G114&gt;225,15,(IF(G114&gt;210,14,IF(G114&gt;195,13,IF(G114&gt;180,12,IF(G114&gt;165,11,IF(G114&gt;150,10,IF(G114&gt;135,9,IF(G114&gt;120,8,IF(G114&gt;105,7,IF(G114&gt;90,6,IF(G114&gt;75,5,IF(G114&gt;60,4,IF(G114&gt;45,3,IF(G114&gt;30,2,IF(G114&gt;0,1,0))))))))))))))))</f>
        <v>0</v>
      </c>
      <c r="I114" s="7">
        <f>SUM(F114,H114)</f>
        <v>0</v>
      </c>
      <c r="J114" s="7"/>
      <c r="K114" s="29" t="s">
        <v>33</v>
      </c>
      <c r="L114" s="7"/>
      <c r="M114" s="7"/>
      <c r="N114" s="7"/>
    </row>
    <row r="115" spans="1:14">
      <c r="A115" s="18" t="s">
        <v>138</v>
      </c>
      <c r="B115" s="23" t="s">
        <v>97</v>
      </c>
      <c r="C115" s="21" t="s">
        <v>36</v>
      </c>
      <c r="D115" s="21" t="s">
        <v>17</v>
      </c>
      <c r="E115" s="7">
        <v>0</v>
      </c>
      <c r="F115" s="7">
        <f>IF(E115&gt;280,15,(IF(E115&gt;260,14,IF(E115&gt;240,13,IF(E115&gt;220,12,IF(E115&gt;200,11,IF(E115&gt;180,10,IF(E115&gt;160,9,IF(E115&gt;140,8,IF(E115&gt;120,7,IF(E115&gt;100,6,IF(E115&gt;80,5,IF(E115&gt;60,4,IF(E115&gt;40,3,IF(E115&gt;20,2,IF(E115&gt;0,1,0))))))))))))))))+IF(D115="igen",5,0)</f>
        <v>0</v>
      </c>
      <c r="G115" s="7">
        <v>0</v>
      </c>
      <c r="H115" s="7">
        <f>IF(G115&gt;225,15,(IF(G115&gt;210,14,IF(G115&gt;195,13,IF(G115&gt;180,12,IF(G115&gt;165,11,IF(G115&gt;150,10,IF(G115&gt;135,9,IF(G115&gt;120,8,IF(G115&gt;105,7,IF(G115&gt;90,6,IF(G115&gt;75,5,IF(G115&gt;60,4,IF(G115&gt;45,3,IF(G115&gt;30,2,IF(G115&gt;0,1,0))))))))))))))))</f>
        <v>0</v>
      </c>
      <c r="I115" s="7">
        <f>SUM(F115,H115)</f>
        <v>0</v>
      </c>
      <c r="J115" s="7"/>
      <c r="K115" s="29" t="s">
        <v>33</v>
      </c>
      <c r="L115" s="7"/>
      <c r="M115" s="10" t="str">
        <f>IF(K115="A fentiekre tekintettel parkolási férőhelyre jogosult",IF(C115="Nappali"," a Ludovika Huszár Lovarda melletti parkolóban",IF(AND(C115="Levelező",B115="RTK")," az Orczy Úti Kollégium",IF(C115="Levelező"," a Ludovika Huszár Lovarda melletti parkolóban",0)))," ")</f>
        <v xml:space="preserve"> </v>
      </c>
      <c r="N115" s="10" t="str">
        <f>IF(K115="A fentiekre tekintettel parkolási férőhelyre jogosult",IF(C115="Nappali","minden héten hétfő reggel 6:00 órától csütörtök 22:00 óráig.",IF(AND(C115="Levelező",B115="RTK"),"az aktuális képzés időtartama alatt minden héten hétfő reggel 6:00 órától szombat 22:00 óráig.",IF(C115="Levelező","minden héten péntek reggel 6:00 órától szombat 22:00 óráig.",0)))," ")</f>
        <v xml:space="preserve"> </v>
      </c>
    </row>
    <row r="116" spans="1:14" s="7" customFormat="1">
      <c r="A116" s="18" t="s">
        <v>139</v>
      </c>
      <c r="B116" s="20" t="s">
        <v>97</v>
      </c>
      <c r="C116" s="7" t="s">
        <v>36</v>
      </c>
      <c r="D116" s="21" t="s">
        <v>17</v>
      </c>
      <c r="F116" s="7">
        <f>IF(E116&gt;280,15,(IF(E116&gt;260,14,IF(E116&gt;240,13,IF(E116&gt;220,12,IF(E116&gt;200,11,IF(E116&gt;180,10,IF(E116&gt;160,9,IF(E116&gt;140,8,IF(E116&gt;120,7,IF(E116&gt;100,6,IF(E116&gt;80,5,IF(E116&gt;60,4,IF(E116&gt;40,3,IF(E116&gt;20,2,IF(E116&gt;0,1,0))))))))))))))))+IF(D116="igen",5,0)</f>
        <v>0</v>
      </c>
      <c r="H116" s="7">
        <f>IF(G116&gt;225,15,(IF(G116&gt;210,14,IF(G116&gt;195,13,IF(G116&gt;180,12,IF(G116&gt;165,11,IF(G116&gt;150,10,IF(G116&gt;135,9,IF(G116&gt;120,8,IF(G116&gt;105,7,IF(G116&gt;90,6,IF(G116&gt;75,5,IF(G116&gt;60,4,IF(G116&gt;45,3,IF(G116&gt;30,2,IF(G116&gt;0,1,0))))))))))))))))</f>
        <v>0</v>
      </c>
      <c r="I116" s="7">
        <f>SUM(F116,H116)</f>
        <v>0</v>
      </c>
      <c r="K116" s="29" t="s">
        <v>33</v>
      </c>
      <c r="M116" s="10" t="str">
        <f>IF(K116="A fentiekre tekintettel parkolási férőhelyre jogosult",IF(C116="Nappali"," a Ludovika Huszár Lovarda melletti parkolóban",IF(AND(C116="Levelező",B116="RTK")," az Orczy Úti Kollégium",IF(C116="Levelező"," a Ludovika Huszár Lovarda melletti parkolóban",0)))," ")</f>
        <v xml:space="preserve"> </v>
      </c>
      <c r="N116" s="10" t="str">
        <f>IF(K116="A fentiekre tekintettel parkolási férőhelyre jogosult",IF(C116="Nappali","minden héten hétfő reggel 6:00 órától csütörtök 22:00 óráig.",IF(AND(C116="Levelező",B116="RTK"),"az aktuális képzés időtartama alatt minden héten hétfő reggel 6:00 órától szombat 22:00 óráig.",IF(C116="Levelező","minden héten péntek reggel 6:00 órától szombat 22:00 óráig.",0)))," ")</f>
        <v xml:space="preserve"> </v>
      </c>
    </row>
    <row r="117" spans="1:14">
      <c r="A117" s="18" t="s">
        <v>140</v>
      </c>
      <c r="B117" s="20" t="s">
        <v>97</v>
      </c>
      <c r="C117" s="7" t="s">
        <v>36</v>
      </c>
      <c r="D117" s="21" t="s">
        <v>17</v>
      </c>
      <c r="E117" s="7">
        <v>0</v>
      </c>
      <c r="F117" s="7">
        <v>0</v>
      </c>
      <c r="G117" s="7">
        <v>0</v>
      </c>
      <c r="H117" s="7">
        <f>IF(G117&gt;225,15,(IF(G117&gt;210,14,IF(G117&gt;195,13,IF(G117&gt;180,12,IF(G117&gt;165,11,IF(G117&gt;150,10,IF(G117&gt;135,9,IF(G117&gt;120,8,IF(G117&gt;105,7,IF(G117&gt;90,6,IF(G117&gt;75,5,IF(G117&gt;60,4,IF(G117&gt;45,3,IF(G117&gt;30,2,IF(G117&gt;0,1,0))))))))))))))))</f>
        <v>0</v>
      </c>
      <c r="I117" s="7">
        <f>SUM(F117,H117)</f>
        <v>0</v>
      </c>
      <c r="J117" s="7"/>
      <c r="K117" s="29" t="s">
        <v>33</v>
      </c>
      <c r="L117" s="7"/>
      <c r="M117" s="10"/>
      <c r="N117" s="10"/>
    </row>
    <row r="118" spans="1:14">
      <c r="A118" s="18" t="s">
        <v>141</v>
      </c>
      <c r="B118" s="20" t="s">
        <v>97</v>
      </c>
      <c r="C118" s="7" t="s">
        <v>36</v>
      </c>
      <c r="D118" s="21" t="s">
        <v>17</v>
      </c>
      <c r="E118" s="7"/>
      <c r="F118" s="7">
        <f>IF(E118&gt;280,15,(IF(E118&gt;260,14,IF(E118&gt;240,13,IF(E118&gt;220,12,IF(E118&gt;200,11,IF(E118&gt;180,10,IF(E118&gt;160,9,IF(E118&gt;140,8,IF(E118&gt;120,7,IF(E118&gt;100,6,IF(E118&gt;80,5,IF(E118&gt;60,4,IF(E118&gt;40,3,IF(E118&gt;20,2,IF(E118&gt;0,1,0))))))))))))))))+IF(D118="igen",5,0)</f>
        <v>0</v>
      </c>
      <c r="G118" s="7"/>
      <c r="H118" s="7">
        <f>IF(G118&gt;225,15,(IF(G118&gt;210,14,IF(G118&gt;195,13,IF(G118&gt;180,12,IF(G118&gt;165,11,IF(G118&gt;150,10,IF(G118&gt;135,9,IF(G118&gt;120,8,IF(G118&gt;105,7,IF(G118&gt;90,6,IF(G118&gt;75,5,IF(G118&gt;60,4,IF(G118&gt;45,3,IF(G118&gt;30,2,IF(G118&gt;0,1,0))))))))))))))))</f>
        <v>0</v>
      </c>
      <c r="I118" s="7">
        <f>SUM(F118,H118)</f>
        <v>0</v>
      </c>
      <c r="J118" s="7"/>
      <c r="K118" s="29" t="s">
        <v>33</v>
      </c>
      <c r="L118" s="7"/>
      <c r="M118" s="19" t="str">
        <f>IF(K118="A fentiekre tekintettel parkolási férőhelyre jogosult",IF(C118="Nappali"," a Ludovika Huszár Lovarda melletti parkolóban",IF(AND(C118="Levelező",B118="RTK")," az Orczy Úti Kollégium",IF(C118="Levelező"," a Ludovika Huszár Lovarda melletti parkolóban",0)))," ")</f>
        <v xml:space="preserve"> </v>
      </c>
      <c r="N118" s="10" t="str">
        <f>IF(K118="A fentiekre tekintettel parkolási férőhelyre jogosult",IF(C118="Nappali","minden héten hétfő reggel 6:00 órától csütörtök 22:00 óráig.",IF(AND(C118="Levelező",B118="RTK"),"az aktuális képzés időtartama alatt minden héten hétfő reggel 6:00 órától szombat 22:00 óráig.",IF(C118="Levelező","minden héten péntek reggel 6:00 órától szombat 22:00 óráig.",0)))," ")</f>
        <v xml:space="preserve"> </v>
      </c>
    </row>
    <row r="119" spans="1:14">
      <c r="A119" s="18" t="s">
        <v>142</v>
      </c>
      <c r="B119" s="20" t="s">
        <v>97</v>
      </c>
      <c r="C119" s="7" t="s">
        <v>36</v>
      </c>
      <c r="D119" s="7" t="s">
        <v>17</v>
      </c>
      <c r="E119" s="7"/>
      <c r="F119" s="7">
        <f>IF(E119&gt;280,15,(IF(E119&gt;260,14,IF(E119&gt;240,13,IF(E119&gt;220,12,IF(E119&gt;200,11,IF(E119&gt;180,10,IF(E119&gt;160,9,IF(E119&gt;140,8,IF(E119&gt;120,7,IF(E119&gt;100,6,IF(E119&gt;80,5,IF(E119&gt;60,4,IF(E119&gt;40,3,IF(E119&gt;20,2,IF(E119&gt;0,1,0))))))))))))))))+IF(D119="igen",5,0)</f>
        <v>0</v>
      </c>
      <c r="G119" s="7"/>
      <c r="H119" s="7">
        <f>IF(G119&gt;225,15,(IF(G119&gt;210,14,IF(G119&gt;195,13,IF(G119&gt;180,12,IF(G119&gt;165,11,IF(G119&gt;150,10,IF(G119&gt;135,9,IF(G119&gt;120,8,IF(G119&gt;105,7,IF(G119&gt;90,6,IF(G119&gt;75,5,IF(G119&gt;60,4,IF(G119&gt;45,3,IF(G119&gt;30,2,IF(G119&gt;0,1,0))))))))))))))))</f>
        <v>0</v>
      </c>
      <c r="I119" s="7">
        <f>SUM(F119,H119)</f>
        <v>0</v>
      </c>
      <c r="J119" s="7"/>
      <c r="K119" s="29" t="s">
        <v>33</v>
      </c>
      <c r="L119" s="7"/>
      <c r="M119" s="7"/>
      <c r="N119" s="7"/>
    </row>
    <row r="120" spans="1:14">
      <c r="A120" s="18" t="s">
        <v>143</v>
      </c>
      <c r="B120" s="20" t="s">
        <v>97</v>
      </c>
      <c r="C120" s="7" t="s">
        <v>36</v>
      </c>
      <c r="D120" s="7" t="s">
        <v>17</v>
      </c>
      <c r="E120" s="7">
        <v>0</v>
      </c>
      <c r="F120" s="7">
        <f>IF(E120&gt;280,15,(IF(E120&gt;260,14,IF(E120&gt;240,13,IF(E120&gt;220,12,IF(E120&gt;200,11,IF(E120&gt;180,10,IF(E120&gt;160,9,IF(E120&gt;140,8,IF(E120&gt;120,7,IF(E120&gt;100,6,IF(E120&gt;80,5,IF(E120&gt;60,4,IF(E120&gt;40,3,IF(E120&gt;20,2,IF(E120&gt;0,1,0))))))))))))))))+IF(D120="igen",5,0)</f>
        <v>0</v>
      </c>
      <c r="G120" s="7">
        <v>0</v>
      </c>
      <c r="H120" s="7">
        <f>IF(G120&gt;225,15,(IF(G120&gt;210,14,IF(G120&gt;195,13,IF(G120&gt;180,12,IF(G120&gt;165,11,IF(G120&gt;150,10,IF(G120&gt;135,9,IF(G120&gt;120,8,IF(G120&gt;105,7,IF(G120&gt;90,6,IF(G120&gt;75,5,IF(G120&gt;60,4,IF(G120&gt;45,3,IF(G120&gt;30,2,IF(G120&gt;0,1,0))))))))))))))))</f>
        <v>0</v>
      </c>
      <c r="I120" s="7">
        <f>SUM(F120,H120)</f>
        <v>0</v>
      </c>
      <c r="J120" s="7"/>
      <c r="K120" s="29" t="s">
        <v>33</v>
      </c>
      <c r="L120" s="7"/>
      <c r="M120" s="10" t="str">
        <f>IF(K120="A fentiekre tekintettel parkolási férőhelyre jogosult",IF(C120="Nappali"," a Ludovika Huszár Lovarda melletti parkolóban",IF(AND(C120="Levelező",B120="RTK")," az Orczy Úti Kollégium",IF(C120="Levelező"," a Ludovika Huszár Lovarda melletti parkolóban",0)))," ")</f>
        <v xml:space="preserve"> </v>
      </c>
      <c r="N120" s="10" t="str">
        <f>IF(K120="A fentiekre tekintettel parkolási férőhelyre jogosult",IF(C120="Nappali","minden héten hétfő reggel 6:00 órától csütörtök 22:00 óráig.",IF(AND(C120="Levelező",B120="RTK"),"az aktuális képzés időtartama alatt minden héten hétfő reggel 6:00 órától szombat 22:00 óráig.",IF(C120="Levelező","minden héten péntek reggel 6:00 órától szombat 22:00 óráig.",0)))," ")</f>
        <v xml:space="preserve"> </v>
      </c>
    </row>
    <row r="121" spans="1:14" s="7" customFormat="1">
      <c r="A121" s="27" t="s">
        <v>144</v>
      </c>
      <c r="B121" s="20" t="s">
        <v>97</v>
      </c>
      <c r="C121" s="7" t="s">
        <v>36</v>
      </c>
      <c r="D121" s="7" t="s">
        <v>17</v>
      </c>
      <c r="F121" s="7">
        <f>IF(E121&gt;280,15,(IF(E121&gt;260,14,IF(E121&gt;240,13,IF(E121&gt;220,12,IF(E121&gt;200,11,IF(E121&gt;180,10,IF(E121&gt;160,9,IF(E121&gt;140,8,IF(E121&gt;120,7,IF(E121&gt;100,6,IF(E121&gt;80,5,IF(E121&gt;60,4,IF(E121&gt;40,3,IF(E121&gt;20,2,IF(E121&gt;0,1,0))))))))))))))))+IF(D121="igen",5,0)</f>
        <v>0</v>
      </c>
      <c r="H121" s="7">
        <f>IF(G121&gt;225,15,(IF(G121&gt;210,14,IF(G121&gt;195,13,IF(G121&gt;180,12,IF(G121&gt;165,11,IF(G121&gt;150,10,IF(G121&gt;135,9,IF(G121&gt;120,8,IF(G121&gt;105,7,IF(G121&gt;90,6,IF(G121&gt;75,5,IF(G121&gt;60,4,IF(G121&gt;45,3,IF(G121&gt;30,2,IF(G121&gt;0,1,0))))))))))))))))</f>
        <v>0</v>
      </c>
      <c r="I121" s="7">
        <f>SUM(F121,H121)</f>
        <v>0</v>
      </c>
      <c r="J121" s="7">
        <v>0</v>
      </c>
      <c r="K121" s="29" t="s">
        <v>33</v>
      </c>
      <c r="M121" s="10" t="str">
        <f>IF(K121="A fentiekre tekintettel parkolási férőhelyre jogosult",IF(C121="Nappali"," a Ludovika Huszár Lovarda melletti parkolóban",IF(AND(C121="Levelező",B121="RTK")," az Orczy Úti Kollégium",IF(C121="Levelező"," a Ludovika Huszár Lovarda melletti parkolóban",0)))," ")</f>
        <v xml:space="preserve"> </v>
      </c>
      <c r="N121" s="10" t="str">
        <f>IF(K121="A fentiekre tekintettel parkolási férőhelyre jogosult",IF(C121="Nappali","minden héten hétfő reggel 6:00 órától csütörtök 22:00 óráig.",IF(AND(C121="Levelező",B121="RTK"),"az aktuális képzés időtartama alatt minden héten hétfő reggel 6:00 órától szombat 22:00 óráig.",IF(C121="Levelező","minden héten péntek reggel 6:00 órától szombat 22:00 óráig.",0)))," ")</f>
        <v xml:space="preserve"> </v>
      </c>
    </row>
    <row r="122" spans="1:14" s="4" customFormat="1">
      <c r="A122" s="22" t="s">
        <v>145</v>
      </c>
      <c r="B122" s="20" t="s">
        <v>97</v>
      </c>
      <c r="C122" s="7" t="s">
        <v>36</v>
      </c>
      <c r="D122" s="7" t="s">
        <v>17</v>
      </c>
      <c r="E122" s="7"/>
      <c r="F122" s="7">
        <f>IF(E122&gt;280,15,(IF(E122&gt;260,14,IF(E122&gt;240,13,IF(E122&gt;220,12,IF(E122&gt;200,11,IF(E122&gt;180,10,IF(E122&gt;160,9,IF(E122&gt;140,8,IF(E122&gt;120,7,IF(E122&gt;100,6,IF(E122&gt;80,5,IF(E122&gt;60,4,IF(E122&gt;40,3,IF(E122&gt;20,2,IF(E122&gt;0,1,0))))))))))))))))+IF(D122="igen",5,0)</f>
        <v>0</v>
      </c>
      <c r="G122" s="7"/>
      <c r="H122" s="7">
        <f>IF(G122&gt;225,15,(IF(G122&gt;210,14,IF(G122&gt;195,13,IF(G122&gt;180,12,IF(G122&gt;165,11,IF(G122&gt;150,10,IF(G122&gt;135,9,IF(G122&gt;120,8,IF(G122&gt;105,7,IF(G122&gt;90,6,IF(G122&gt;75,5,IF(G122&gt;60,4,IF(G122&gt;45,3,IF(G122&gt;30,2,IF(G122&gt;0,1,0))))))))))))))))</f>
        <v>0</v>
      </c>
      <c r="I122" s="7">
        <f>SUM(F122,H122)</f>
        <v>0</v>
      </c>
      <c r="J122" s="7"/>
      <c r="K122" s="29" t="s">
        <v>33</v>
      </c>
      <c r="L122" s="7"/>
      <c r="M122" s="10" t="str">
        <f>IF(K122="A fentiekre tekintettel parkolási férőhelyre jogosult",IF(C122="Nappali"," a Ludovika Huszár Lovarda melletti parkolóban",IF(AND(C122="Levelező",B122="RTK")," az Orczy Úti Kollégium",IF(C122="Levelező"," a Ludovika Huszár Lovarda melletti parkolóban",0)))," ")</f>
        <v xml:space="preserve"> </v>
      </c>
      <c r="N122" s="10" t="str">
        <f>IF(K122="A fentiekre tekintettel parkolási férőhelyre jogosult",IF(C122="Nappali","minden héten hétfő reggel 6:00 órától csütörtök 22:00 óráig.",IF(AND(C122="Levelező",B122="RTK"),"az aktuális képzés időtartama alatt minden héten hétfő reggel 6:00 órától szombat 22:00 óráig.",IF(C122="Levelező","minden héten péntek reggel 6:00 órától szombat 22:00 óráig.",0)))," ")</f>
        <v xml:space="preserve"> </v>
      </c>
    </row>
    <row r="123" spans="1:14" s="7" customFormat="1">
      <c r="A123" s="22" t="s">
        <v>146</v>
      </c>
      <c r="B123" s="20" t="s">
        <v>97</v>
      </c>
      <c r="C123" s="7" t="s">
        <v>36</v>
      </c>
      <c r="D123" s="7" t="s">
        <v>17</v>
      </c>
      <c r="F123" s="7">
        <f>IF(E123&gt;280,15,(IF(E123&gt;260,14,IF(E123&gt;240,13,IF(E123&gt;220,12,IF(E123&gt;200,11,IF(E123&gt;180,10,IF(E123&gt;160,9,IF(E123&gt;140,8,IF(E123&gt;120,7,IF(E123&gt;100,6,IF(E123&gt;80,5,IF(E123&gt;60,4,IF(E123&gt;40,3,IF(E123&gt;20,2,IF(E123&gt;0,1,0))))))))))))))))+IF(D123="igen",5,0)</f>
        <v>0</v>
      </c>
      <c r="H123" s="7">
        <f>IF(G123&gt;225,15,(IF(G123&gt;210,14,IF(G123&gt;195,13,IF(G123&gt;180,12,IF(G123&gt;165,11,IF(G123&gt;150,10,IF(G123&gt;135,9,IF(G123&gt;120,8,IF(G123&gt;105,7,IF(G123&gt;90,6,IF(G123&gt;75,5,IF(G123&gt;60,4,IF(G123&gt;45,3,IF(G123&gt;30,2,IF(G123&gt;0,1,0))))))))))))))))</f>
        <v>0</v>
      </c>
      <c r="I123" s="7">
        <f>SUM(F123,H123)</f>
        <v>0</v>
      </c>
      <c r="K123" s="29" t="s">
        <v>33</v>
      </c>
    </row>
    <row r="124" spans="1:14">
      <c r="A124" s="22" t="s">
        <v>147</v>
      </c>
      <c r="B124" s="20" t="s">
        <v>97</v>
      </c>
      <c r="C124" s="7" t="s">
        <v>36</v>
      </c>
      <c r="D124" s="7" t="s">
        <v>17</v>
      </c>
      <c r="E124" s="7"/>
      <c r="F124" s="7">
        <f>IF(E124&gt;280,15,(IF(E124&gt;260,14,IF(E124&gt;240,13,IF(E124&gt;220,12,IF(E124&gt;200,11,IF(E124&gt;180,10,IF(E124&gt;160,9,IF(E124&gt;140,8,IF(E124&gt;120,7,IF(E124&gt;100,6,IF(E124&gt;80,5,IF(E124&gt;60,4,IF(E124&gt;40,3,IF(E124&gt;20,2,IF(E124&gt;0,1,0))))))))))))))))+IF(D124="igen",5,0)</f>
        <v>0</v>
      </c>
      <c r="G124" s="7"/>
      <c r="H124" s="7">
        <f>IF(G124&gt;225,15,(IF(G124&gt;210,14,IF(G124&gt;195,13,IF(G124&gt;180,12,IF(G124&gt;165,11,IF(G124&gt;150,10,IF(G124&gt;135,9,IF(G124&gt;120,8,IF(G124&gt;105,7,IF(G124&gt;90,6,IF(G124&gt;75,5,IF(G124&gt;60,4,IF(G124&gt;45,3,IF(G124&gt;30,2,IF(G124&gt;0,1,0))))))))))))))))</f>
        <v>0</v>
      </c>
      <c r="I124" s="7">
        <f>SUM(F124,H124)</f>
        <v>0</v>
      </c>
      <c r="J124" s="7"/>
      <c r="K124" s="29" t="s">
        <v>33</v>
      </c>
      <c r="L124" s="7"/>
      <c r="M124" s="10" t="str">
        <f>IF(K124="A fentiekre tekintettel parkolási férőhelyre jogosult",IF(C124="Nappali"," a Ludovika Huszár Lovarda melletti parkolóban",IF(AND(C124="Levelező",B124="RTK")," az Orczy Úti Kollégium",IF(C124="Levelező"," a Ludovika Huszár Lovarda melletti parkolóban",0)))," ")</f>
        <v xml:space="preserve"> </v>
      </c>
      <c r="N124" s="10" t="str">
        <f>IF(K124="A fentiekre tekintettel parkolási férőhelyre jogosult",IF(C124="Nappali","minden héten hétfő reggel 6:00 órától csütörtök 22:00 óráig.",IF(AND(C124="Levelező",B124="RTK"),"az aktuális képzés időtartama alatt minden héten hétfő reggel 6:00 órától szombat 22:00 óráig.",IF(C124="Levelező","minden héten péntek reggel 6:00 órától szombat 22:00 óráig.",0)))," ")</f>
        <v xml:space="preserve"> </v>
      </c>
    </row>
    <row r="125" spans="1:14" s="7" customFormat="1">
      <c r="A125" s="18" t="s">
        <v>148</v>
      </c>
      <c r="B125" s="20" t="s">
        <v>97</v>
      </c>
      <c r="C125" s="7" t="s">
        <v>36</v>
      </c>
      <c r="D125" s="7" t="s">
        <v>17</v>
      </c>
      <c r="F125" s="7">
        <f>IF(E125&gt;280,15,(IF(E125&gt;260,14,IF(E125&gt;240,13,IF(E125&gt;220,12,IF(E125&gt;200,11,IF(E125&gt;180,10,IF(E125&gt;160,9,IF(E125&gt;140,8,IF(E125&gt;120,7,IF(E125&gt;100,6,IF(E125&gt;80,5,IF(E125&gt;60,4,IF(E125&gt;40,3,IF(E125&gt;20,2,IF(E125&gt;0,1,0))))))))))))))))+IF(D125="igen",5,0)</f>
        <v>0</v>
      </c>
      <c r="H125" s="7">
        <f>IF(G125&gt;225,15,(IF(G125&gt;210,14,IF(G125&gt;195,13,IF(G125&gt;180,12,IF(G125&gt;165,11,IF(G125&gt;150,10,IF(G125&gt;135,9,IF(G125&gt;120,8,IF(G125&gt;105,7,IF(G125&gt;90,6,IF(G125&gt;75,5,IF(G125&gt;60,4,IF(G125&gt;45,3,IF(G125&gt;30,2,IF(G125&gt;0,1,0))))))))))))))))</f>
        <v>0</v>
      </c>
      <c r="I125" s="7">
        <f>SUM(F125,H125)</f>
        <v>0</v>
      </c>
      <c r="K125" s="29" t="s">
        <v>33</v>
      </c>
      <c r="M125" s="10" t="str">
        <f>IF(K125="A fentiekre tekintettel parkolási férőhelyre jogosult",IF(C125="Nappali"," a Ludovika Huszár Lovarda melletti parkolóban",IF(AND(C125="Levelező",B125="RTK")," az Orczy Úti Kollégium",IF(C125="Levelező"," a Ludovika Huszár Lovarda melletti parkolóban",0)))," ")</f>
        <v xml:space="preserve"> </v>
      </c>
      <c r="N125" s="10" t="str">
        <f>IF(K125="A fentiekre tekintettel parkolási férőhelyre jogosult",IF(C125="Nappali","minden héten hétfő reggel 6:00 órától csütörtök 22:00 óráig.",IF(AND(C125="Levelező",B125="RTK"),"az aktuális képzés időtartama alatt minden héten hétfő reggel 6:00 órától szombat 22:00 óráig.",IF(C125="Levelező","minden héten péntek reggel 6:00 órától szombat 22:00 óráig.",0)))," ")</f>
        <v xml:space="preserve"> </v>
      </c>
    </row>
    <row r="126" spans="1:14" s="7" customFormat="1">
      <c r="A126" s="18" t="s">
        <v>149</v>
      </c>
      <c r="B126" s="20" t="s">
        <v>97</v>
      </c>
      <c r="C126" s="7" t="s">
        <v>36</v>
      </c>
      <c r="D126" s="7" t="s">
        <v>17</v>
      </c>
      <c r="F126" s="7">
        <f>IF(E126&gt;280,15,(IF(E126&gt;260,14,IF(E126&gt;240,13,IF(E126&gt;220,12,IF(E126&gt;200,11,IF(E126&gt;180,10,IF(E126&gt;160,9,IF(E126&gt;140,8,IF(E126&gt;120,7,IF(E126&gt;100,6,IF(E126&gt;80,5,IF(E126&gt;60,4,IF(E126&gt;40,3,IF(E126&gt;20,2,IF(E126&gt;0,1,0))))))))))))))))+IF(D126="igen",5,0)</f>
        <v>0</v>
      </c>
      <c r="H126" s="7">
        <f>IF(G126&gt;225,15,(IF(G126&gt;210,14,IF(G126&gt;195,13,IF(G126&gt;180,12,IF(G126&gt;165,11,IF(G126&gt;150,10,IF(G126&gt;135,9,IF(G126&gt;120,8,IF(G126&gt;105,7,IF(G126&gt;90,6,IF(G126&gt;75,5,IF(G126&gt;60,4,IF(G126&gt;45,3,IF(G126&gt;30,2,IF(G126&gt;0,1,0))))))))))))))))</f>
        <v>0</v>
      </c>
      <c r="I126" s="7">
        <f>SUM(F126,H126)</f>
        <v>0</v>
      </c>
      <c r="K126" s="29" t="s">
        <v>33</v>
      </c>
      <c r="M126" s="10" t="str">
        <f>IF(K126="A fentiekre tekintettel parkolási férőhelyre jogosult",IF(C126="Nappali"," a Ludovika Huszár Lovarda melletti parkolóban",IF(AND(C126="Levelező",B126="RTK")," az Orczy Úti Kollégium",IF(C126="Levelező"," a Ludovika Huszár Lovarda melletti parkolóban",0)))," ")</f>
        <v xml:space="preserve"> </v>
      </c>
      <c r="N126" s="10" t="str">
        <f>IF(K126="A fentiekre tekintettel parkolási férőhelyre jogosult",IF(C126="Nappali","minden héten hétfő reggel 6:00 órától csütörtök 22:00 óráig.",IF(AND(C126="Levelező",B126="RTK"),"az aktuális képzés időtartama alatt minden héten hétfő reggel 6:00 órától szombat 22:00 óráig.",IF(C126="Levelező","minden héten péntek reggel 6:00 órától szombat 22:00 óráig.",0)))," ")</f>
        <v xml:space="preserve"> </v>
      </c>
    </row>
    <row r="127" spans="1:14" s="7" customFormat="1">
      <c r="A127" s="18" t="s">
        <v>150</v>
      </c>
      <c r="B127" s="20" t="s">
        <v>97</v>
      </c>
      <c r="C127" s="7" t="s">
        <v>36</v>
      </c>
      <c r="D127" s="7" t="s">
        <v>17</v>
      </c>
      <c r="F127" s="7">
        <f>IF(E127&gt;280,15,(IF(E127&gt;260,14,IF(E127&gt;240,13,IF(E127&gt;220,12,IF(E127&gt;200,11,IF(E127&gt;180,10,IF(E127&gt;160,9,IF(E127&gt;140,8,IF(E127&gt;120,7,IF(E127&gt;100,6,IF(E127&gt;80,5,IF(E127&gt;60,4,IF(E127&gt;40,3,IF(E127&gt;20,2,IF(E127&gt;0,1,0))))))))))))))))+IF(D127="igen",5,0)</f>
        <v>0</v>
      </c>
      <c r="H127" s="7">
        <f>IF(G127&gt;225,15,(IF(G127&gt;210,14,IF(G127&gt;195,13,IF(G127&gt;180,12,IF(G127&gt;165,11,IF(G127&gt;150,10,IF(G127&gt;135,9,IF(G127&gt;120,8,IF(G127&gt;105,7,IF(G127&gt;90,6,IF(G127&gt;75,5,IF(G127&gt;60,4,IF(G127&gt;45,3,IF(G127&gt;30,2,IF(G127&gt;0,1,0))))))))))))))))</f>
        <v>0</v>
      </c>
      <c r="I127" s="7">
        <f>SUM(F127,H127)</f>
        <v>0</v>
      </c>
      <c r="K127" s="29" t="s">
        <v>33</v>
      </c>
      <c r="M127" s="10" t="str">
        <f>IF(K127="A fentiekre tekintettel parkolási férőhelyre jogosult",IF(C127="Nappali"," a Ludovika Huszár Lovarda melletti parkolóban",IF(AND(C127="Levelező",B127="RTK")," az Orczy Úti Kollégium",IF(C127="Levelező"," a Ludovika Huszár Lovarda melletti parkolóban",0)))," ")</f>
        <v xml:space="preserve"> </v>
      </c>
      <c r="N127" s="10" t="str">
        <f>IF(K127="A fentiekre tekintettel parkolási férőhelyre jogosult",IF(C127="Nappali","minden héten hétfő reggel 6:00 órától csütörtök 22:00 óráig.",IF(AND(C127="Levelező",B127="RTK"),"az aktuális képzés időtartama alatt minden héten hétfő reggel 6:00 órától szombat 22:00 óráig.",IF(C127="Levelező","minden héten péntek reggel 6:00 órától szombat 22:00 óráig.",0)))," ")</f>
        <v xml:space="preserve"> </v>
      </c>
    </row>
    <row r="128" spans="1:14" s="7" customFormat="1">
      <c r="A128" s="18" t="s">
        <v>151</v>
      </c>
      <c r="B128" s="20" t="s">
        <v>97</v>
      </c>
      <c r="C128" s="7" t="s">
        <v>36</v>
      </c>
      <c r="D128" s="7" t="s">
        <v>17</v>
      </c>
      <c r="F128" s="7">
        <f>IF(E128&gt;280,15,(IF(E128&gt;260,14,IF(E128&gt;240,13,IF(E128&gt;220,12,IF(E128&gt;200,11,IF(E128&gt;180,10,IF(E128&gt;160,9,IF(E128&gt;140,8,IF(E128&gt;120,7,IF(E128&gt;100,6,IF(E128&gt;80,5,IF(E128&gt;60,4,IF(E128&gt;40,3,IF(E128&gt;20,2,IF(E128&gt;0,1,0))))))))))))))))+IF(D128="igen",5,0)</f>
        <v>0</v>
      </c>
      <c r="H128" s="7">
        <f>IF(G128&gt;225,15,(IF(G128&gt;210,14,IF(G128&gt;195,13,IF(G128&gt;180,12,IF(G128&gt;165,11,IF(G128&gt;150,10,IF(G128&gt;135,9,IF(G128&gt;120,8,IF(G128&gt;105,7,IF(G128&gt;90,6,IF(G128&gt;75,5,IF(G128&gt;60,4,IF(G128&gt;45,3,IF(G128&gt;30,2,IF(G128&gt;0,1,0))))))))))))))))</f>
        <v>0</v>
      </c>
      <c r="I128" s="7">
        <f>SUM(F128,H128)</f>
        <v>0</v>
      </c>
      <c r="K128" s="29" t="s">
        <v>33</v>
      </c>
      <c r="M128" s="10" t="str">
        <f>IF(K128="A fentiekre tekintettel parkolási férőhelyre jogosult",IF(C128="Nappali"," a Ludovika Huszár Lovarda melletti parkolóban",IF(AND(C128="Levelező",B128="RTK")," az Orczy Úti Kollégium",IF(C128="Levelező"," a Ludovika Huszár Lovarda melletti parkolóban",0)))," ")</f>
        <v xml:space="preserve"> </v>
      </c>
      <c r="N128" s="10" t="str">
        <f>IF(K128="A fentiekre tekintettel parkolási férőhelyre jogosult",IF(C128="Nappali","minden héten hétfő reggel 6:00 órától csütörtök 22:00 óráig.",IF(AND(C128="Levelező",B128="RTK"),"az aktuális képzés időtartama alatt minden héten hétfő reggel 6:00 órától szombat 22:00 óráig.",IF(C128="Levelező","minden héten péntek reggel 6:00 órától szombat 22:00 óráig.",0)))," ")</f>
        <v xml:space="preserve"> </v>
      </c>
    </row>
    <row r="129" spans="1:14" s="7" customFormat="1">
      <c r="A129" s="18" t="s">
        <v>152</v>
      </c>
      <c r="B129" s="20" t="s">
        <v>97</v>
      </c>
      <c r="C129" s="7" t="s">
        <v>36</v>
      </c>
      <c r="D129" s="7" t="s">
        <v>17</v>
      </c>
      <c r="F129" s="7">
        <f>IF(E129&gt;280,15,(IF(E129&gt;260,14,IF(E129&gt;240,13,IF(E129&gt;220,12,IF(E129&gt;200,11,IF(E129&gt;180,10,IF(E129&gt;160,9,IF(E129&gt;140,8,IF(E129&gt;120,7,IF(E129&gt;100,6,IF(E129&gt;80,5,IF(E129&gt;60,4,IF(E129&gt;40,3,IF(E129&gt;20,2,IF(E129&gt;0,1,0))))))))))))))))+IF(D129="igen",5,0)</f>
        <v>0</v>
      </c>
      <c r="H129" s="7">
        <f>IF(G129&gt;225,15,(IF(G129&gt;210,14,IF(G129&gt;195,13,IF(G129&gt;180,12,IF(G129&gt;165,11,IF(G129&gt;150,10,IF(G129&gt;135,9,IF(G129&gt;120,8,IF(G129&gt;105,7,IF(G129&gt;90,6,IF(G129&gt;75,5,IF(G129&gt;60,4,IF(G129&gt;45,3,IF(G129&gt;30,2,IF(G129&gt;0,1,0))))))))))))))))</f>
        <v>0</v>
      </c>
      <c r="I129" s="7">
        <f>SUM(F129,H129)</f>
        <v>0</v>
      </c>
      <c r="K129" s="29" t="s">
        <v>33</v>
      </c>
      <c r="M129" s="10" t="str">
        <f>IF(K129="A fentiekre tekintettel parkolási férőhelyre jogosult",IF(C129="Nappali"," a Ludovika Huszár Lovarda melletti parkolóban",IF(AND(C129="Levelező",B129="RTK")," az Orczy Úti Kollégium",IF(C129="Levelező"," a Ludovika Huszár Lovarda melletti parkolóban",0)))," ")</f>
        <v xml:space="preserve"> </v>
      </c>
      <c r="N129" s="10" t="str">
        <f>IF(K129="A fentiekre tekintettel parkolási férőhelyre jogosult",IF(C129="Nappali","minden héten hétfő reggel 6:00 órától csütörtök 22:00 óráig.",IF(AND(C129="Levelező",B129="RTK"),"az aktuális képzés időtartama alatt minden héten hétfő reggel 6:00 órától szombat 22:00 óráig.",IF(C129="Levelező","minden héten péntek reggel 6:00 órától szombat 22:00 óráig.",0)))," ")</f>
        <v xml:space="preserve"> </v>
      </c>
    </row>
    <row r="130" spans="1:14">
      <c r="A130" s="18" t="s">
        <v>153</v>
      </c>
      <c r="B130" s="20" t="s">
        <v>97</v>
      </c>
      <c r="C130" s="7" t="s">
        <v>36</v>
      </c>
      <c r="D130" s="7" t="s">
        <v>17</v>
      </c>
      <c r="E130" s="7"/>
      <c r="F130" s="7">
        <f>IF(E130&gt;280,15,(IF(E130&gt;260,14,IF(E130&gt;240,13,IF(E130&gt;220,12,IF(E130&gt;200,11,IF(E130&gt;180,10,IF(E130&gt;160,9,IF(E130&gt;140,8,IF(E130&gt;120,7,IF(E130&gt;100,6,IF(E130&gt;80,5,IF(E130&gt;60,4,IF(E130&gt;40,3,IF(E130&gt;20,2,IF(E130&gt;0,1,0))))))))))))))))+IF(D130="igen",5,0)</f>
        <v>0</v>
      </c>
      <c r="G130" s="7"/>
      <c r="H130" s="7">
        <f>IF(G130&gt;225,15,(IF(G130&gt;210,14,IF(G130&gt;195,13,IF(G130&gt;180,12,IF(G130&gt;165,11,IF(G130&gt;150,10,IF(G130&gt;135,9,IF(G130&gt;120,8,IF(G130&gt;105,7,IF(G130&gt;90,6,IF(G130&gt;75,5,IF(G130&gt;60,4,IF(G130&gt;45,3,IF(G130&gt;30,2,IF(G130&gt;0,1,0))))))))))))))))</f>
        <v>0</v>
      </c>
      <c r="I130" s="7">
        <f>SUM(F130,H130)</f>
        <v>0</v>
      </c>
      <c r="J130" s="7"/>
      <c r="K130" s="7" t="s">
        <v>87</v>
      </c>
      <c r="L130" s="7"/>
      <c r="M130" s="19" t="str">
        <f>IF(K130="A fentiekre tekintettel parkolási férőhelyre jogosult",IF(C130="Nappali"," a Ludovika Huszár Lovarda melletti parkolóban",IF(AND(C130="Levelező",B130="RTK")," az Orczy Úti Kollégium",IF(C130="Levelező"," a Ludovika Huszár Lovarda melletti parkolóban",0)))," ")</f>
        <v xml:space="preserve"> </v>
      </c>
      <c r="N130" s="10" t="str">
        <f>IF(K130="A fentiekre tekintettel parkolási férőhelyre jogosult",IF(C130="Nappali","minden héten hétfő reggel 6:00 órától csütörtök 22:00 óráig.",IF(AND(C130="Levelező",B130="RTK"),"az aktuális képzés időtartama alatt minden héten hétfő reggel 6:00 órától szombat 22:00 óráig.",IF(C130="Levelező","minden héten péntek reggel 6:00 órától szombat 22:00 óráig.",0)))," ")</f>
        <v xml:space="preserve"> </v>
      </c>
    </row>
    <row r="131" spans="1:14" s="7" customFormat="1">
      <c r="A131" s="18" t="s">
        <v>154</v>
      </c>
      <c r="B131" s="20" t="s">
        <v>97</v>
      </c>
      <c r="C131" s="7" t="s">
        <v>36</v>
      </c>
      <c r="D131" s="7" t="s">
        <v>17</v>
      </c>
      <c r="F131" s="7">
        <f>IF(E131&gt;280,15,(IF(E131&gt;260,14,IF(E131&gt;240,13,IF(E131&gt;220,12,IF(E131&gt;200,11,IF(E131&gt;180,10,IF(E131&gt;160,9,IF(E131&gt;140,8,IF(E131&gt;120,7,IF(E131&gt;100,6,IF(E131&gt;80,5,IF(E131&gt;60,4,IF(E131&gt;40,3,IF(E131&gt;20,2,IF(E131&gt;0,1,0))))))))))))))))+IF(D131="igen",5,0)</f>
        <v>0</v>
      </c>
      <c r="H131" s="7">
        <f>IF(G131&gt;225,15,(IF(G131&gt;210,14,IF(G131&gt;195,13,IF(G131&gt;180,12,IF(G131&gt;165,11,IF(G131&gt;150,10,IF(G131&gt;135,9,IF(G131&gt;120,8,IF(G131&gt;105,7,IF(G131&gt;90,6,IF(G131&gt;75,5,IF(G131&gt;60,4,IF(G131&gt;45,3,IF(G131&gt;30,2,IF(G131&gt;0,1,0))))))))))))))))</f>
        <v>0</v>
      </c>
      <c r="I131" s="7">
        <f>SUM(F131,H131)</f>
        <v>0</v>
      </c>
      <c r="K131" s="29" t="s">
        <v>33</v>
      </c>
    </row>
    <row r="132" spans="1:14" s="7" customFormat="1">
      <c r="A132" s="18" t="s">
        <v>155</v>
      </c>
      <c r="B132" s="20" t="s">
        <v>97</v>
      </c>
      <c r="C132" s="7" t="s">
        <v>36</v>
      </c>
      <c r="D132" s="7" t="s">
        <v>17</v>
      </c>
      <c r="F132" s="7">
        <f>IF(E132&gt;280,15,(IF(E132&gt;260,14,IF(E132&gt;240,13,IF(E132&gt;220,12,IF(E132&gt;200,11,IF(E132&gt;180,10,IF(E132&gt;160,9,IF(E132&gt;140,8,IF(E132&gt;120,7,IF(E132&gt;100,6,IF(E132&gt;80,5,IF(E132&gt;60,4,IF(E132&gt;40,3,IF(E132&gt;20,2,IF(E132&gt;0,1,0))))))))))))))))+IF(D132="igen",5,0)</f>
        <v>0</v>
      </c>
      <c r="H132" s="7">
        <f>IF(G132&gt;225,15,(IF(G132&gt;210,14,IF(G132&gt;195,13,IF(G132&gt;180,12,IF(G132&gt;165,11,IF(G132&gt;150,10,IF(G132&gt;135,9,IF(G132&gt;120,8,IF(G132&gt;105,7,IF(G132&gt;90,6,IF(G132&gt;75,5,IF(G132&gt;60,4,IF(G132&gt;45,3,IF(G132&gt;30,2,IF(G132&gt;0,1,0))))))))))))))))</f>
        <v>0</v>
      </c>
      <c r="I132" s="7">
        <f>SUM(F132,H132)</f>
        <v>0</v>
      </c>
      <c r="K132" s="29" t="s">
        <v>33</v>
      </c>
      <c r="M132" s="10" t="str">
        <f>IF(K132="A fentiekre tekintettel parkolási férőhelyre jogosult",IF(C132="Nappali"," a Ludovika Huszár Lovarda melletti parkolóban",IF(AND(C132="Levelező",B132="RTK")," az Orczy Úti Kollégium",IF(C132="Levelező"," a Ludovika Huszár Lovarda melletti parkolóban",0)))," ")</f>
        <v xml:space="preserve"> </v>
      </c>
      <c r="N132" s="10" t="str">
        <f>IF(K132="A fentiekre tekintettel parkolási férőhelyre jogosult",IF(C132="Nappali","minden héten hétfő reggel 6:00 órától csütörtök 22:00 óráig.",IF(AND(C132="Levelező",B132="RTK"),"az aktuális képzés időtartama alatt minden héten hétfő reggel 6:00 órától szombat 22:00 óráig.",IF(C132="Levelező","minden héten péntek reggel 6:00 órától szombat 22:00 óráig.",0)))," ")</f>
        <v xml:space="preserve"> </v>
      </c>
    </row>
    <row r="133" spans="1:14">
      <c r="A133" s="18" t="s">
        <v>156</v>
      </c>
      <c r="B133" s="20" t="s">
        <v>97</v>
      </c>
      <c r="C133" s="7" t="s">
        <v>36</v>
      </c>
      <c r="D133" s="7" t="s">
        <v>17</v>
      </c>
      <c r="E133" s="7"/>
      <c r="F133" s="7">
        <f>IF(E133&gt;280,15,(IF(E133&gt;260,14,IF(E133&gt;240,13,IF(E133&gt;220,12,IF(E133&gt;200,11,IF(E133&gt;180,10,IF(E133&gt;160,9,IF(E133&gt;140,8,IF(E133&gt;120,7,IF(E133&gt;100,6,IF(E133&gt;80,5,IF(E133&gt;60,4,IF(E133&gt;40,3,IF(E133&gt;20,2,IF(E133&gt;0,1,0))))))))))))))))+IF(D133="igen",5,0)</f>
        <v>0</v>
      </c>
      <c r="G133" s="7"/>
      <c r="H133" s="7">
        <f>IF(G133&gt;225,15,(IF(G133&gt;210,14,IF(G133&gt;195,13,IF(G133&gt;180,12,IF(G133&gt;165,11,IF(G133&gt;150,10,IF(G133&gt;135,9,IF(G133&gt;120,8,IF(G133&gt;105,7,IF(G133&gt;90,6,IF(G133&gt;75,5,IF(G133&gt;60,4,IF(G133&gt;45,3,IF(G133&gt;30,2,IF(G133&gt;0,1,0))))))))))))))))</f>
        <v>0</v>
      </c>
      <c r="I133" s="7">
        <f>SUM(F133,H133)</f>
        <v>0</v>
      </c>
      <c r="J133" s="7"/>
      <c r="K133" s="29" t="s">
        <v>33</v>
      </c>
      <c r="L133" s="7"/>
      <c r="M133" s="7"/>
      <c r="N133" s="7"/>
    </row>
    <row r="134" spans="1:14">
      <c r="A134" s="18" t="s">
        <v>157</v>
      </c>
      <c r="B134" s="20" t="s">
        <v>97</v>
      </c>
      <c r="C134" s="7" t="s">
        <v>36</v>
      </c>
      <c r="D134" s="7" t="s">
        <v>17</v>
      </c>
      <c r="E134" s="7"/>
      <c r="F134" s="7">
        <f>IF(E134&gt;280,15,(IF(E134&gt;260,14,IF(E134&gt;240,13,IF(E134&gt;220,12,IF(E134&gt;200,11,IF(E134&gt;180,10,IF(E134&gt;160,9,IF(E134&gt;140,8,IF(E134&gt;120,7,IF(E134&gt;100,6,IF(E134&gt;80,5,IF(E134&gt;60,4,IF(E134&gt;40,3,IF(E134&gt;20,2,IF(E134&gt;0,1,0))))))))))))))))+IF(D134="igen",5,0)</f>
        <v>0</v>
      </c>
      <c r="G134" s="7"/>
      <c r="H134" s="7">
        <f>IF(G134&gt;225,15,(IF(G134&gt;210,14,IF(G134&gt;195,13,IF(G134&gt;180,12,IF(G134&gt;165,11,IF(G134&gt;150,10,IF(G134&gt;135,9,IF(G134&gt;120,8,IF(G134&gt;105,7,IF(G134&gt;90,6,IF(G134&gt;75,5,IF(G134&gt;60,4,IF(G134&gt;45,3,IF(G134&gt;30,2,IF(G134&gt;0,1,0))))))))))))))))</f>
        <v>0</v>
      </c>
      <c r="I134" s="7">
        <f>SUM(F134,H134)</f>
        <v>0</v>
      </c>
      <c r="J134" s="7"/>
      <c r="K134" s="29" t="s">
        <v>33</v>
      </c>
      <c r="L134" s="7"/>
      <c r="M134" s="10" t="str">
        <f>IF(K134="A fentiekre tekintettel parkolási férőhelyre jogosult",IF(C134="Nappali"," a Ludovika Huszár Lovarda melletti parkolóban",IF(AND(C134="Levelező",B134="RTK")," az Orczy Úti Kollégium",IF(C134="Levelező"," a Ludovika Huszár Lovarda melletti parkolóban",0)))," ")</f>
        <v xml:space="preserve"> </v>
      </c>
      <c r="N134" s="10" t="str">
        <f>IF(K134="A fentiekre tekintettel parkolási férőhelyre jogosult",IF(C134="Nappali","minden héten hétfő reggel 6:00 órától csütörtök 22:00 óráig.",IF(AND(C134="Levelező",B134="RTK"),"az aktuális képzés időtartama alatt minden héten hétfő reggel 6:00 órától szombat 22:00 óráig.",IF(C134="Levelező","minden héten péntek reggel 6:00 órától szombat 22:00 óráig.",0)))," ")</f>
        <v xml:space="preserve"> </v>
      </c>
    </row>
    <row r="135" spans="1:14" s="7" customFormat="1">
      <c r="A135" s="18" t="s">
        <v>158</v>
      </c>
      <c r="B135" s="20" t="s">
        <v>97</v>
      </c>
      <c r="C135" s="7" t="s">
        <v>36</v>
      </c>
      <c r="D135" s="7" t="s">
        <v>17</v>
      </c>
      <c r="F135" s="7">
        <f>IF(E135&gt;280,15,(IF(E135&gt;260,14,IF(E135&gt;240,13,IF(E135&gt;220,12,IF(E135&gt;200,11,IF(E135&gt;180,10,IF(E135&gt;160,9,IF(E135&gt;140,8,IF(E135&gt;120,7,IF(E135&gt;100,6,IF(E135&gt;80,5,IF(E135&gt;60,4,IF(E135&gt;40,3,IF(E135&gt;20,2,IF(E135&gt;0,1,0))))))))))))))))+IF(D135="igen",5,0)</f>
        <v>0</v>
      </c>
      <c r="H135" s="7">
        <f>IF(G135&gt;225,15,(IF(G135&gt;210,14,IF(G135&gt;195,13,IF(G135&gt;180,12,IF(G135&gt;165,11,IF(G135&gt;150,10,IF(G135&gt;135,9,IF(G135&gt;120,8,IF(G135&gt;105,7,IF(G135&gt;90,6,IF(G135&gt;75,5,IF(G135&gt;60,4,IF(G135&gt;45,3,IF(G135&gt;30,2,IF(G135&gt;0,1,0))))))))))))))))</f>
        <v>0</v>
      </c>
      <c r="I135" s="7">
        <f>SUM(F135,H135)</f>
        <v>0</v>
      </c>
      <c r="K135" s="29" t="s">
        <v>33</v>
      </c>
      <c r="M135" s="19" t="str">
        <f>IF(K135="A fentiekre tekintettel parkolási férőhelyre jogosult",IF(C135="Nappali"," a Ludovika Huszár Lovarda melletti parkolóban",IF(AND(C135="Levelező",B135="RTK")," az Orczy Úti Kollégium",IF(C135="Levelező"," a Ludovika Huszár Lovarda melletti parkolóban",0)))," ")</f>
        <v xml:space="preserve"> </v>
      </c>
      <c r="N135" s="10" t="str">
        <f>IF(K135="A fentiekre tekintettel parkolási férőhelyre jogosult",IF(C135="Nappali","minden héten hétfő reggel 6:00 órától csütörtök 22:00 óráig.",IF(AND(C135="Levelező",B135="RTK"),"az aktuális képzés időtartama alatt minden héten hétfő reggel 6:00 órától szombat 22:00 óráig.",IF(C135="Levelező","minden héten péntek reggel 6:00 órától szombat 22:00 óráig.",0)))," ")</f>
        <v xml:space="preserve"> </v>
      </c>
    </row>
    <row r="136" spans="1:14">
      <c r="A136" s="18" t="s">
        <v>159</v>
      </c>
      <c r="B136" s="20" t="s">
        <v>97</v>
      </c>
      <c r="C136" s="7" t="s">
        <v>36</v>
      </c>
      <c r="D136" s="7" t="s">
        <v>17</v>
      </c>
      <c r="E136" s="7"/>
      <c r="F136" s="7">
        <f>IF(E136&gt;280,15,(IF(E136&gt;260,14,IF(E136&gt;240,13,IF(E136&gt;220,12,IF(E136&gt;200,11,IF(E136&gt;180,10,IF(E136&gt;160,9,IF(E136&gt;140,8,IF(E136&gt;120,7,IF(E136&gt;100,6,IF(E136&gt;80,5,IF(E136&gt;60,4,IF(E136&gt;40,3,IF(E136&gt;20,2,IF(E136&gt;0,1,0))))))))))))))))+IF(D136="igen",5,0)</f>
        <v>0</v>
      </c>
      <c r="G136" s="7"/>
      <c r="H136" s="7">
        <f>IF(G136&gt;225,15,(IF(G136&gt;210,14,IF(G136&gt;195,13,IF(G136&gt;180,12,IF(G136&gt;165,11,IF(G136&gt;150,10,IF(G136&gt;135,9,IF(G136&gt;120,8,IF(G136&gt;105,7,IF(G136&gt;90,6,IF(G136&gt;75,5,IF(G136&gt;60,4,IF(G136&gt;45,3,IF(G136&gt;30,2,IF(G136&gt;0,1,0))))))))))))))))</f>
        <v>0</v>
      </c>
      <c r="I136" s="7">
        <f>SUM(F136,H136)</f>
        <v>0</v>
      </c>
      <c r="J136" s="7"/>
      <c r="K136" s="29" t="s">
        <v>33</v>
      </c>
      <c r="L136" s="7"/>
      <c r="M136" s="10" t="str">
        <f>IF(K136="A fentiekre tekintettel parkolási férőhelyre jogosult",IF(C136="Nappali"," a Ludovika Huszár Lovarda melletti parkolóban",IF(AND(C136="Levelező",B136="RTK")," az Orczy Úti Kollégium",IF(C136="Levelező"," a Ludovika Huszár Lovarda melletti parkolóban",0)))," ")</f>
        <v xml:space="preserve"> </v>
      </c>
      <c r="N136" s="10" t="str">
        <f>IF(K136="A fentiekre tekintettel parkolási férőhelyre jogosult",IF(C136="Nappali","minden héten hétfő reggel 6:00 órától csütörtök 22:00 óráig.",IF(AND(C136="Levelező",B136="RTK"),"az aktuális képzés időtartama alatt minden héten hétfő reggel 6:00 órától szombat 22:00 óráig.",IF(C136="Levelező","minden héten péntek reggel 6:00 órától szombat 22:00 óráig.",0)))," ")</f>
        <v xml:space="preserve"> </v>
      </c>
    </row>
    <row r="137" spans="1:14">
      <c r="A137" s="18" t="s">
        <v>160</v>
      </c>
      <c r="B137" s="20" t="s">
        <v>97</v>
      </c>
      <c r="C137" s="7" t="s">
        <v>36</v>
      </c>
      <c r="D137" s="7" t="s">
        <v>17</v>
      </c>
      <c r="E137" s="7"/>
      <c r="F137" s="7">
        <f>IF(E137&gt;280,15,(IF(E137&gt;260,14,IF(E137&gt;240,13,IF(E137&gt;220,12,IF(E137&gt;200,11,IF(E137&gt;180,10,IF(E137&gt;160,9,IF(E137&gt;140,8,IF(E137&gt;120,7,IF(E137&gt;100,6,IF(E137&gt;80,5,IF(E137&gt;60,4,IF(E137&gt;40,3,IF(E137&gt;20,2,IF(E137&gt;0,1,0))))))))))))))))+IF(D137="igen",5,0)</f>
        <v>0</v>
      </c>
      <c r="G137" s="7"/>
      <c r="H137" s="7">
        <f>IF(G137&gt;225,15,(IF(G137&gt;210,14,IF(G137&gt;195,13,IF(G137&gt;180,12,IF(G137&gt;165,11,IF(G137&gt;150,10,IF(G137&gt;135,9,IF(G137&gt;120,8,IF(G137&gt;105,7,IF(G137&gt;90,6,IF(G137&gt;75,5,IF(G137&gt;60,4,IF(G137&gt;45,3,IF(G137&gt;30,2,IF(G137&gt;0,1,0))))))))))))))))</f>
        <v>0</v>
      </c>
      <c r="I137" s="7">
        <f>SUM(F137,H137)</f>
        <v>0</v>
      </c>
      <c r="J137" s="7"/>
      <c r="K137" s="29" t="s">
        <v>33</v>
      </c>
      <c r="L137" s="7"/>
      <c r="M137" s="19" t="str">
        <f>IF(K137="A fentiekre tekintettel parkolási férőhelyre jogosult",IF(C137="Nappali"," a Ludovika Huszár Lovarda melletti parkolóban",IF(AND(C137="Levelező",B137="RTK")," az Orczy Úti Kollégium",IF(C137="Levelező"," a Ludovika Huszár Lovarda melletti parkolóban",0)))," ")</f>
        <v xml:space="preserve"> </v>
      </c>
      <c r="N137" s="19" t="str">
        <f>IF(K137="A fentiekre tekintettel parkolási férőhelyre jogosult",IF(C137="Nappali","minden héten hétfő reggel 6:00 órától csütörtök 22:00 óráig.",IF(AND(C137="Levelező",B137="RTK"),"az aktuális képzés időtartama alatt minden héten hétfő reggel 6:00 órától szombat 22:00 óráig.",IF(C137="Levelező","minden héten péntek reggel 6:00 órától szombat 22:00 óráig.",0)))," ")</f>
        <v xml:space="preserve"> </v>
      </c>
    </row>
    <row r="138" spans="1:14">
      <c r="A138" s="18" t="s">
        <v>161</v>
      </c>
      <c r="B138" s="20" t="s">
        <v>97</v>
      </c>
      <c r="C138" s="7" t="s">
        <v>36</v>
      </c>
      <c r="D138" s="7" t="s">
        <v>17</v>
      </c>
      <c r="E138" s="7"/>
      <c r="F138" s="7">
        <f>IF(E138&gt;280,15,(IF(E138&gt;260,14,IF(E138&gt;240,13,IF(E138&gt;220,12,IF(E138&gt;200,11,IF(E138&gt;180,10,IF(E138&gt;160,9,IF(E138&gt;140,8,IF(E138&gt;120,7,IF(E138&gt;100,6,IF(E138&gt;80,5,IF(E138&gt;60,4,IF(E138&gt;40,3,IF(E138&gt;20,2,IF(E138&gt;0,1,0))))))))))))))))+IF(D138="igen",5,0)</f>
        <v>0</v>
      </c>
      <c r="G138" s="7"/>
      <c r="H138" s="7">
        <f>IF(G138&gt;225,15,(IF(G138&gt;210,14,IF(G138&gt;195,13,IF(G138&gt;180,12,IF(G138&gt;165,11,IF(G138&gt;150,10,IF(G138&gt;135,9,IF(G138&gt;120,8,IF(G138&gt;105,7,IF(G138&gt;90,6,IF(G138&gt;75,5,IF(G138&gt;60,4,IF(G138&gt;45,3,IF(G138&gt;30,2,IF(G138&gt;0,1,0))))))))))))))))</f>
        <v>0</v>
      </c>
      <c r="I138" s="7">
        <f>SUM(F138,H138)</f>
        <v>0</v>
      </c>
      <c r="J138" s="7"/>
      <c r="K138" s="29" t="s">
        <v>33</v>
      </c>
      <c r="L138" s="7"/>
      <c r="M138" s="10" t="str">
        <f>IF(K138="A fentiekre tekintettel parkolási férőhelyre jogosult",IF(C138="Nappali"," a Ludovika Huszár Lovarda melletti parkolóban",IF(AND(C138="Levelező",B138="RTK")," az Orczy Úti Kollégium",IF(C138="Levelező"," a Ludovika Huszár Lovarda melletti parkolóban",0)))," ")</f>
        <v xml:space="preserve"> </v>
      </c>
      <c r="N138" s="10" t="str">
        <f>IF(K138="A fentiekre tekintettel parkolási férőhelyre jogosult",IF(C138="Nappali","minden héten hétfő reggel 6:00 órától csütörtök 22:00 óráig.",IF(AND(C138="Levelező",B138="RTK"),"az aktuális képzés időtartama alatt minden héten hétfő reggel 6:00 órától szombat 22:00 óráig.",IF(C138="Levelező","minden héten péntek reggel 6:00 órától szombat 22:00 óráig.",0)))," ")</f>
        <v xml:space="preserve"> </v>
      </c>
    </row>
    <row r="139" spans="1:14" s="7" customFormat="1">
      <c r="A139" s="18" t="s">
        <v>162</v>
      </c>
      <c r="B139" s="20" t="s">
        <v>97</v>
      </c>
      <c r="C139" s="7" t="s">
        <v>36</v>
      </c>
      <c r="D139" s="7" t="s">
        <v>17</v>
      </c>
      <c r="F139" s="7">
        <f>IF(E139&gt;280,15,(IF(E139&gt;260,14,IF(E139&gt;240,13,IF(E139&gt;220,12,IF(E139&gt;200,11,IF(E139&gt;180,10,IF(E139&gt;160,9,IF(E139&gt;140,8,IF(E139&gt;120,7,IF(E139&gt;100,6,IF(E139&gt;80,5,IF(E139&gt;60,4,IF(E139&gt;40,3,IF(E139&gt;20,2,IF(E139&gt;0,1,0))))))))))))))))+IF(D139="igen",5,0)</f>
        <v>0</v>
      </c>
      <c r="H139" s="7">
        <f>IF(G139&gt;225,15,(IF(G139&gt;210,14,IF(G139&gt;195,13,IF(G139&gt;180,12,IF(G139&gt;165,11,IF(G139&gt;150,10,IF(G139&gt;135,9,IF(G139&gt;120,8,IF(G139&gt;105,7,IF(G139&gt;90,6,IF(G139&gt;75,5,IF(G139&gt;60,4,IF(G139&gt;45,3,IF(G139&gt;30,2,IF(G139&gt;0,1,0))))))))))))))))</f>
        <v>0</v>
      </c>
      <c r="I139" s="7">
        <f>SUM(F139,H139)</f>
        <v>0</v>
      </c>
      <c r="K139" s="29" t="s">
        <v>33</v>
      </c>
      <c r="M139" s="19" t="str">
        <f>IF(K139="A fentiekre tekintettel parkolási férőhelyre jogosult",IF(C139="Nappali"," a Ludovika Huszár Lovarda melletti parkolóban",IF(AND(C139="Levelező",B139="RTK")," az Orczy Úti Kollégium",IF(C139="Levelező"," a Ludovika Huszár Lovarda melletti parkolóban",0)))," ")</f>
        <v xml:space="preserve"> </v>
      </c>
      <c r="N139" s="19" t="str">
        <f>IF(K139="A fentiekre tekintettel parkolási férőhelyre jogosult",IF(C139="Nappali","minden héten hétfő reggel 6:00 órától csütörtök 22:00 óráig.",IF(AND(C139="Levelező",B139="RTK"),"az aktuális képzés időtartama alatt minden héten hétfő reggel 6:00 órától szombat 22:00 óráig.",IF(C139="Levelező","minden héten péntek reggel 6:00 órától szombat 22:00 óráig.",0)))," ")</f>
        <v xml:space="preserve"> </v>
      </c>
    </row>
    <row r="140" spans="1:14" s="7" customFormat="1">
      <c r="A140" s="18" t="s">
        <v>163</v>
      </c>
      <c r="B140" s="20" t="s">
        <v>97</v>
      </c>
      <c r="C140" s="7" t="s">
        <v>36</v>
      </c>
      <c r="D140" s="7" t="s">
        <v>17</v>
      </c>
      <c r="F140" s="7">
        <f>IF(E140&gt;280,15,(IF(E140&gt;260,14,IF(E140&gt;240,13,IF(E140&gt;220,12,IF(E140&gt;200,11,IF(E140&gt;180,10,IF(E140&gt;160,9,IF(E140&gt;140,8,IF(E140&gt;120,7,IF(E140&gt;100,6,IF(E140&gt;80,5,IF(E140&gt;60,4,IF(E140&gt;40,3,IF(E140&gt;20,2,IF(E140&gt;0,1,0))))))))))))))))+IF(D140="igen",5,0)</f>
        <v>0</v>
      </c>
      <c r="H140" s="7">
        <f>IF(G140&gt;225,15,(IF(G140&gt;210,14,IF(G140&gt;195,13,IF(G140&gt;180,12,IF(G140&gt;165,11,IF(G140&gt;150,10,IF(G140&gt;135,9,IF(G140&gt;120,8,IF(G140&gt;105,7,IF(G140&gt;90,6,IF(G140&gt;75,5,IF(G140&gt;60,4,IF(G140&gt;45,3,IF(G140&gt;30,2,IF(G140&gt;0,1,0))))))))))))))))</f>
        <v>0</v>
      </c>
      <c r="I140" s="7">
        <f>SUM(F140,H140)</f>
        <v>0</v>
      </c>
      <c r="K140" s="29" t="s">
        <v>33</v>
      </c>
      <c r="M140" s="19" t="str">
        <f>IF(K140="A fentiekre tekintettel parkolási férőhelyre jogosult",IF(#REF!="Nappali"," a Ludovika Huszár Lovarda melletti parkolóban",IF(AND(#REF!="Levelező",C140="RTK")," az Orczy Úti Kollégium",IF(#REF!="Levelező"," a Ludovika Huszár Lovarda melletti parkolóban",0)))," ")</f>
        <v xml:space="preserve"> </v>
      </c>
      <c r="N140" s="19" t="str">
        <f>IF(K140="A fentiekre tekintettel parkolási férőhelyre jogosult",IF(#REF!="Nappali","minden héten hétfő reggel 6:00 órától csütörtök 22:00 óráig.",IF(AND(#REF!="Levelező",C140="RTK"),"az aktuális képzés időtartama alatt minden héten hétfő reggel 6:00 órától szombat 22:00 óráig.",IF(#REF!="Levelező","minden héten péntek reggel 6:00 órától szombat 22:00 óráig.",0)))," ")</f>
        <v xml:space="preserve"> </v>
      </c>
    </row>
    <row r="141" spans="1:14" s="7" customFormat="1">
      <c r="A141" s="18" t="s">
        <v>164</v>
      </c>
      <c r="B141" s="20" t="s">
        <v>97</v>
      </c>
      <c r="C141" s="7" t="s">
        <v>36</v>
      </c>
      <c r="D141" s="7" t="s">
        <v>17</v>
      </c>
      <c r="F141" s="7">
        <f>IF(E141&gt;280,15,(IF(E141&gt;260,14,IF(E141&gt;240,13,IF(E141&gt;220,12,IF(E141&gt;200,11,IF(E141&gt;180,10,IF(E141&gt;160,9,IF(E141&gt;140,8,IF(E141&gt;120,7,IF(E141&gt;100,6,IF(E141&gt;80,5,IF(E141&gt;60,4,IF(E141&gt;40,3,IF(E141&gt;20,2,IF(E141&gt;0,1,0))))))))))))))))+IF(D141="igen",5,0)</f>
        <v>0</v>
      </c>
      <c r="H141" s="7">
        <f>IF(G141&gt;225,15,(IF(G141&gt;210,14,IF(G141&gt;195,13,IF(G141&gt;180,12,IF(G141&gt;165,11,IF(G141&gt;150,10,IF(G141&gt;135,9,IF(G141&gt;120,8,IF(G141&gt;105,7,IF(G141&gt;90,6,IF(G141&gt;75,5,IF(G141&gt;60,4,IF(G141&gt;45,3,IF(G141&gt;30,2,IF(G141&gt;0,1,0))))))))))))))))</f>
        <v>0</v>
      </c>
      <c r="I141" s="7">
        <f>SUM(F141,H141)</f>
        <v>0</v>
      </c>
      <c r="K141" s="29" t="s">
        <v>33</v>
      </c>
      <c r="M141" s="10" t="str">
        <f>IF(K141="A fentiekre tekintettel parkolási férőhelyre jogosult",IF(C141="Nappali"," a Ludovika Huszár Lovarda melletti parkolóban",IF(AND(C141="Levelező",B141="RTK")," az Orczy Úti Kollégium",IF(C141="Levelező"," a Ludovika Huszár Lovarda melletti parkolóban",0)))," ")</f>
        <v xml:space="preserve"> </v>
      </c>
      <c r="N141" s="10" t="str">
        <f>IF(K141="A fentiekre tekintettel parkolási férőhelyre jogosult",IF(C141="Nappali","minden héten hétfő reggel 6:00 órától csütörtök 22:00 óráig.",IF(AND(C141="Levelező",B141="RTK"),"az aktuális képzés időtartama alatt minden héten hétfő reggel 6:00 órától szombat 22:00 óráig.",IF(C141="Levelező","minden héten péntek reggel 6:00 órától szombat 22:00 óráig.",0)))," ")</f>
        <v xml:space="preserve"> </v>
      </c>
    </row>
    <row r="142" spans="1:14" s="7" customFormat="1">
      <c r="A142" s="18" t="s">
        <v>165</v>
      </c>
      <c r="B142" s="20" t="s">
        <v>97</v>
      </c>
      <c r="C142" s="7" t="s">
        <v>36</v>
      </c>
      <c r="D142" s="7" t="s">
        <v>17</v>
      </c>
      <c r="F142" s="7">
        <f>IF(E142&gt;280,15,(IF(E142&gt;260,14,IF(E142&gt;240,13,IF(E142&gt;220,12,IF(E142&gt;200,11,IF(E142&gt;180,10,IF(E142&gt;160,9,IF(E142&gt;140,8,IF(E142&gt;120,7,IF(E142&gt;100,6,IF(E142&gt;80,5,IF(E142&gt;60,4,IF(E142&gt;40,3,IF(E142&gt;20,2,IF(E142&gt;0,1,0))))))))))))))))+IF(D142="igen",5,0)</f>
        <v>0</v>
      </c>
      <c r="H142" s="7">
        <f>IF(G142&gt;225,15,(IF(G142&gt;210,14,IF(G142&gt;195,13,IF(G142&gt;180,12,IF(G142&gt;165,11,IF(G142&gt;150,10,IF(G142&gt;135,9,IF(G142&gt;120,8,IF(G142&gt;105,7,IF(G142&gt;90,6,IF(G142&gt;75,5,IF(G142&gt;60,4,IF(G142&gt;45,3,IF(G142&gt;30,2,IF(G142&gt;0,1,0))))))))))))))))</f>
        <v>0</v>
      </c>
      <c r="I142" s="7">
        <f>SUM(F142,H142)</f>
        <v>0</v>
      </c>
      <c r="K142" s="29" t="s">
        <v>33</v>
      </c>
      <c r="M142" s="10" t="str">
        <f>IF(K142="A fentiekre tekintettel parkolási férőhelyre jogosult",IF(C142="Nappali"," a Ludovika Huszár Lovarda melletti parkolóban",IF(AND(C142="Levelező",B142="RTK")," az Orczy Úti Kollégium",IF(C142="Levelező"," a Ludovika Huszár Lovarda melletti parkolóban",0)))," ")</f>
        <v xml:space="preserve"> </v>
      </c>
      <c r="N142" s="10" t="str">
        <f>IF(K142="A fentiekre tekintettel parkolási férőhelyre jogosult",IF(C142="Nappali","minden héten hétfő reggel 6:00 órától csütörtök 22:00 óráig.",IF(AND(C142="Levelező",B142="RTK"),"az aktuális képzés időtartama alatt minden héten hétfő reggel 6:00 órától szombat 22:00 óráig.",IF(C142="Levelező","minden héten péntek reggel 6:00 órától szombat 22:00 óráig.",0)))," ")</f>
        <v xml:space="preserve"> </v>
      </c>
    </row>
    <row r="143" spans="1:14" s="7" customFormat="1">
      <c r="A143" s="18" t="s">
        <v>166</v>
      </c>
      <c r="B143" s="20" t="s">
        <v>97</v>
      </c>
      <c r="C143" s="7" t="s">
        <v>36</v>
      </c>
      <c r="D143" s="7" t="s">
        <v>17</v>
      </c>
      <c r="F143" s="7">
        <f>IF(E143&gt;280,15,(IF(E143&gt;260,14,IF(E143&gt;240,13,IF(E143&gt;220,12,IF(E143&gt;200,11,IF(E143&gt;180,10,IF(E143&gt;160,9,IF(E143&gt;140,8,IF(E143&gt;120,7,IF(E143&gt;100,6,IF(E143&gt;80,5,IF(E143&gt;60,4,IF(E143&gt;40,3,IF(E143&gt;20,2,IF(E143&gt;0,1,0))))))))))))))))+IF(D143="igen",5,0)</f>
        <v>0</v>
      </c>
      <c r="H143" s="7">
        <f>IF(G143&gt;225,15,(IF(G143&gt;210,14,IF(G143&gt;195,13,IF(G143&gt;180,12,IF(G143&gt;165,11,IF(G143&gt;150,10,IF(G143&gt;135,9,IF(G143&gt;120,8,IF(G143&gt;105,7,IF(G143&gt;90,6,IF(G143&gt;75,5,IF(G143&gt;60,4,IF(G143&gt;45,3,IF(G143&gt;30,2,IF(G143&gt;0,1,0))))))))))))))))</f>
        <v>0</v>
      </c>
      <c r="I143" s="7">
        <f>SUM(F143,H143)</f>
        <v>0</v>
      </c>
      <c r="K143" s="29" t="s">
        <v>33</v>
      </c>
      <c r="M143" s="19" t="str">
        <f>IF(K143="A fentiekre tekintettel parkolási férőhelyre jogosult",IF(C143="Nappali"," a Ludovika Huszár Lovarda melletti parkolóban",IF(AND(C143="Levelező",B143="RTK")," az Orczy Úti Kollégium",IF(C143="Levelező"," a Ludovika Huszár Lovarda melletti parkolóban",0)))," ")</f>
        <v xml:space="preserve"> </v>
      </c>
      <c r="N143" s="19" t="str">
        <f>IF(K143="A fentiekre tekintettel parkolási férőhelyre jogosult",IF(C143="Nappali","minden héten hétfő reggel 6:00 órától csütörtök 22:00 óráig.",IF(AND(C143="Levelező",B143="RTK"),"az aktuális képzés időtartama alatt minden héten hétfő reggel 6:00 órától szombat 22:00 óráig.",IF(C143="Levelező","minden héten péntek reggel 6:00 órától szombat 22:00 óráig.",0)))," ")</f>
        <v xml:space="preserve"> </v>
      </c>
    </row>
    <row r="144" spans="1:14" s="7" customFormat="1" ht="13.5" customHeight="1">
      <c r="A144" s="2"/>
      <c r="B144" s="4"/>
      <c r="C144" s="4"/>
      <c r="D144" s="4"/>
      <c r="E144" s="4"/>
      <c r="F144" s="4">
        <f>IF(E144&gt;280,15,(IF(E144&gt;260,14,IF(E144&gt;240,13,IF(E144&gt;220,12,IF(E144&gt;200,11,IF(E144&gt;180,10,IF(E144&gt;160,9,IF(E144&gt;140,8,IF(E144&gt;120,7,IF(E144&gt;100,6,IF(E144&gt;80,5,IF(E144&gt;60,4,IF(E144&gt;40,3,IF(E144&gt;20,2,IF(E144&gt;0,1,0))))))))))))))))+IF(D144="igen",5,0)</f>
        <v>0</v>
      </c>
      <c r="G144" s="4"/>
      <c r="H144" s="4">
        <f>IF(G144&gt;225,15,(IF(G144&gt;210,14,IF(G144&gt;195,13,IF(G144&gt;180,12,IF(G144&gt;165,11,IF(G144&gt;150,10,IF(G144&gt;135,9,IF(G144&gt;120,8,IF(G144&gt;105,7,IF(G144&gt;90,6,IF(G144&gt;75,5,IF(G144&gt;60,4,IF(G144&gt;45,3,IF(G144&gt;30,2,IF(G144&gt;0,1,0))))))))))))))))</f>
        <v>0</v>
      </c>
      <c r="I144" s="4">
        <f>SUM(F144,H144)</f>
        <v>0</v>
      </c>
      <c r="J144" s="2"/>
      <c r="K144" s="2"/>
      <c r="L144" s="2"/>
      <c r="M144" s="9" t="str">
        <f>IF(K144="A fentiekre tekintettel parkolási férőhelyre jogosult",IF(C144="Nappali"," a Ludovika Huszár Lovarda melletti parkolóban",IF(AND(C144="Levelező",B144="RTK")," az Orczy Úti Kollégium",IF(C144="Levelező"," a Ludovika Huszár Lovarda melletti parkolóban",0)))," ")</f>
        <v xml:space="preserve"> </v>
      </c>
      <c r="N144" s="9" t="str">
        <f>IF(K144="A fentiekre tekintettel parkolási férőhelyre jogosult",IF(C144="Nappali","minden héten hétfő reggel 6:00 órától csütörtök 22:00 óráig.",IF(AND(C144="Levelező",B144="RTK"),"az aktuális képzés időtartama alatt minden héten hétfő reggel 6:00 órától szombat 22:00 óráig.",IF(C144="Levelező","minden héten péntek reggel 6:00 órától szombat 22:00 óráig.",0)))," ")</f>
        <v xml:space="preserve"> </v>
      </c>
    </row>
    <row r="145" spans="2:14">
      <c r="B145" s="4"/>
      <c r="C145" s="4"/>
      <c r="D145" s="4"/>
      <c r="E145" s="4"/>
      <c r="F145" s="4">
        <f>IF(E145&gt;280,15,(IF(E145&gt;260,14,IF(E145&gt;240,13,IF(E145&gt;220,12,IF(E145&gt;200,11,IF(E145&gt;180,10,IF(E145&gt;160,9,IF(E145&gt;140,8,IF(E145&gt;120,7,IF(E145&gt;100,6,IF(E145&gt;80,5,IF(E145&gt;60,4,IF(E145&gt;40,3,IF(E145&gt;20,2,IF(E145&gt;0,1,0))))))))))))))))+IF(D145="igen",5,0)</f>
        <v>0</v>
      </c>
      <c r="G145" s="4"/>
      <c r="H145" s="4">
        <f>IF(G145&gt;225,15,(IF(G145&gt;210,14,IF(G145&gt;195,13,IF(G145&gt;180,12,IF(G145&gt;165,11,IF(G145&gt;150,10,IF(G145&gt;135,9,IF(G145&gt;120,8,IF(G145&gt;105,7,IF(G145&gt;90,6,IF(G145&gt;75,5,IF(G145&gt;60,4,IF(G145&gt;45,3,IF(G145&gt;30,2,IF(G145&gt;0,1,0))))))))))))))))</f>
        <v>0</v>
      </c>
      <c r="I145" s="4">
        <f>SUM(F145,H145)</f>
        <v>0</v>
      </c>
      <c r="M145" s="9" t="str">
        <f>IF(K145="A fentiekre tekintettel parkolási férőhelyre jogosult",IF(C145="Nappali"," a Ludovika Huszár Lovarda melletti parkolóban",IF(AND(C145="Levelező",B145="RTK")," az Orczy Úti Kollégium",IF(C145="Levelező"," a Ludovika Huszár Lovarda melletti parkolóban",0)))," ")</f>
        <v xml:space="preserve"> </v>
      </c>
      <c r="N145" s="9" t="str">
        <f>IF(K145="A fentiekre tekintettel parkolási férőhelyre jogosult",IF(C145="Nappali","minden héten hétfő reggel 6:00 órától csütörtök 22:00 óráig.",IF(AND(C145="Levelező",B145="RTK"),"az aktuális képzés időtartama alatt minden héten hétfő reggel 6:00 órától szombat 22:00 óráig.",IF(C145="Levelező","minden héten péntek reggel 6:00 órától szombat 22:00 óráig.",0)))," ")</f>
        <v xml:space="preserve"> </v>
      </c>
    </row>
    <row r="146" spans="2:14">
      <c r="B146" s="4"/>
      <c r="C146" s="4"/>
      <c r="F146" s="4">
        <f>IF(E146&gt;280,15,(IF(E146&gt;260,14,IF(E146&gt;240,13,IF(E146&gt;220,12,IF(E146&gt;200,11,IF(E146&gt;180,10,IF(E146&gt;160,9,IF(E146&gt;140,8,IF(E146&gt;120,7,IF(E146&gt;100,6,IF(E146&gt;80,5,IF(E146&gt;60,4,IF(E146&gt;40,3,IF(E146&gt;20,2,IF(E146&gt;0,1,0))))))))))))))))+IF(D146="igen",5,0)</f>
        <v>0</v>
      </c>
      <c r="H146" s="4">
        <f>IF(G146&gt;225,15,(IF(G146&gt;210,14,IF(G146&gt;195,13,IF(G146&gt;180,12,IF(G146&gt;165,11,IF(G146&gt;150,10,IF(G146&gt;135,9,IF(G146&gt;120,8,IF(G146&gt;105,7,IF(G146&gt;90,6,IF(G146&gt;75,5,IF(G146&gt;60,4,IF(G146&gt;45,3,IF(G146&gt;30,2,IF(G146&gt;0,1,0))))))))))))))))</f>
        <v>0</v>
      </c>
      <c r="I146" s="4">
        <f>SUM(F146,H146)</f>
        <v>0</v>
      </c>
      <c r="J146" s="4"/>
      <c r="K146" s="4"/>
      <c r="L146" s="4"/>
      <c r="M146" s="5" t="str">
        <f>IF(K146="A fentiekre tekintettel parkolási férőhelyre jogosult",IF(C146="Nappali"," a Ludovika Huszár Lovarda melletti parkolóban",IF(AND(C146="Levelező",B146="RTK")," az Orczy Úti Kollégium",IF(C146="Levelező"," a Ludovika Huszár Lovarda melletti parkolóban",0)))," ")</f>
        <v xml:space="preserve"> </v>
      </c>
      <c r="N146" s="5" t="str">
        <f>IF(K146="A fentiekre tekintettel parkolási férőhelyre jogosult",IF(C146="Nappali","minden héten hétfő reggel 6:00 órától csütörtök 22:00 óráig.",IF(AND(C146="Levelező",B146="RTK"),"az aktuális képzés időtartama alatt minden héten hétfő reggel 6:00 órától szombat 22:00 óráig.",IF(C146="Levelező","minden héten péntek reggel 6:00 órától szombat 22:00 óráig.",0)))," ")</f>
        <v xml:space="preserve"> </v>
      </c>
    </row>
    <row r="147" spans="2:14" ht="72" customHeight="1">
      <c r="F147" s="4">
        <f>IF(E147&gt;280,15,(IF(E147&gt;260,14,IF(E147&gt;240,13,IF(E147&gt;220,12,IF(E147&gt;200,11,IF(E147&gt;180,10,IF(E147&gt;160,9,IF(E147&gt;140,8,IF(E147&gt;120,7,IF(E147&gt;100,6,IF(E147&gt;80,5,IF(E147&gt;60,4,IF(E147&gt;40,3,IF(E147&gt;20,2,IF(E147&gt;0,1,0))))))))))))))))+IF(D147="igen",5,0)</f>
        <v>0</v>
      </c>
      <c r="H147" s="4">
        <f>IF(G147&gt;225,15,(IF(G147&gt;210,14,IF(G147&gt;195,13,IF(G147&gt;180,12,IF(G147&gt;165,11,IF(G147&gt;150,10,IF(G147&gt;135,9,IF(G147&gt;120,8,IF(G147&gt;105,7,IF(G147&gt;90,6,IF(G147&gt;75,5,IF(G147&gt;60,4,IF(G147&gt;45,3,IF(G147&gt;30,2,IF(G147&gt;0,1,0))))))))))))))))</f>
        <v>0</v>
      </c>
      <c r="I147" s="4">
        <f>SUM(F147,H147)</f>
        <v>0</v>
      </c>
      <c r="J147" s="4"/>
      <c r="K147" s="4"/>
      <c r="L147" s="4"/>
      <c r="M147" s="5" t="str">
        <f>IF(K147="A fentiekre tekintettel parkolási férőhelyre jogosult",IF(C147="Nappali"," a Ludovika Huszár Lovarda melletti parkolóban",IF(AND(C147="Levelező",B147="RTK")," az Orczy Úti Kollégium",IF(C147="Levelező"," a Ludovika Huszár Lovarda melletti parkolóban",0)))," ")</f>
        <v xml:space="preserve"> </v>
      </c>
      <c r="N147" s="5" t="str">
        <f>IF(K147="A fentiekre tekintettel parkolási férőhelyre jogosult",IF(C147="Nappali","minden héten hétfő reggel 6:00 órától csütörtök 22:00 óráig.",IF(AND(C147="Levelező",B147="RTK"),"az aktuális képzés időtartama alatt minden héten hétfő reggel 6:00 órától szombat 22:00 óráig.",IF(C147="Levelező","minden héten péntek reggel 6:00 órától szombat 22:00 óráig.",0)))," ")</f>
        <v xml:space="preserve"> </v>
      </c>
    </row>
    <row r="148" spans="2:14">
      <c r="B148" s="4"/>
      <c r="C148" s="4"/>
      <c r="D148" s="4"/>
      <c r="E148" s="4"/>
      <c r="F148" s="4">
        <f>IF(E148&gt;280,15,(IF(E148&gt;260,14,IF(E148&gt;240,13,IF(E148&gt;220,12,IF(E148&gt;200,11,IF(E148&gt;180,10,IF(E148&gt;160,9,IF(E148&gt;140,8,IF(E148&gt;120,7,IF(E148&gt;100,6,IF(E148&gt;80,5,IF(E148&gt;60,4,IF(E148&gt;40,3,IF(E148&gt;20,2,IF(E148&gt;0,1,0))))))))))))))))+IF(D148="igen",5,0)</f>
        <v>0</v>
      </c>
      <c r="G148" s="4"/>
      <c r="H148" s="4">
        <f>IF(G148&gt;225,15,(IF(G148&gt;210,14,IF(G148&gt;195,13,IF(G148&gt;180,12,IF(G148&gt;165,11,IF(G148&gt;150,10,IF(G148&gt;135,9,IF(G148&gt;120,8,IF(G148&gt;105,7,IF(G148&gt;90,6,IF(G148&gt;75,5,IF(G148&gt;60,4,IF(G148&gt;45,3,IF(G148&gt;30,2,IF(G148&gt;0,1,0))))))))))))))))</f>
        <v>0</v>
      </c>
      <c r="I148" s="4">
        <f>SUM(F148,H148)</f>
        <v>0</v>
      </c>
      <c r="J148" s="4"/>
      <c r="K148" s="4"/>
      <c r="L148" s="4"/>
      <c r="M148" s="5" t="str">
        <f>IF(K148="A fentiekre tekintettel parkolási férőhelyre jogosult",IF(C148="Nappali"," a Ludovika Huszár Lovarda melletti parkolóban",IF(AND(C148="Levelező",B148="RTK")," az Orczy Úti Kollégium",IF(C148="Levelező"," a Ludovika Huszár Lovarda melletti parkolóban",0)))," ")</f>
        <v xml:space="preserve"> </v>
      </c>
      <c r="N148" s="5" t="str">
        <f>IF(K148="A fentiekre tekintettel parkolási férőhelyre jogosult",IF(C148="Nappali","minden héten hétfő reggel 6:00 órától csütörtök 22:00 óráig.",IF(AND(C148="Levelező",B148="RTK"),"az aktuális képzés időtartama alatt minden héten hétfő reggel 6:00 órától szombat 22:00 óráig.",IF(C148="Levelező","minden héten péntek reggel 6:00 órától szombat 22:00 óráig.",0)))," ")</f>
        <v xml:space="preserve"> </v>
      </c>
    </row>
    <row r="149" spans="2:14">
      <c r="B149" s="4"/>
      <c r="C149" s="4"/>
      <c r="F149" s="4">
        <f>IF(E149&gt;280,15,(IF(E149&gt;260,14,IF(E149&gt;240,13,IF(E149&gt;220,12,IF(E149&gt;200,11,IF(E149&gt;180,10,IF(E149&gt;160,9,IF(E149&gt;140,8,IF(E149&gt;120,7,IF(E149&gt;100,6,IF(E149&gt;80,5,IF(E149&gt;60,4,IF(E149&gt;40,3,IF(E149&gt;20,2,IF(E149&gt;0,1,0))))))))))))))))+IF(D149="igen",5,0)</f>
        <v>0</v>
      </c>
      <c r="H149" s="4">
        <f>IF(G149&gt;225,15,(IF(G149&gt;210,14,IF(G149&gt;195,13,IF(G149&gt;180,12,IF(G149&gt;165,11,IF(G149&gt;150,10,IF(G149&gt;135,9,IF(G149&gt;120,8,IF(G149&gt;105,7,IF(G149&gt;90,6,IF(G149&gt;75,5,IF(G149&gt;60,4,IF(G149&gt;45,3,IF(G149&gt;30,2,IF(G149&gt;0,1,0))))))))))))))))</f>
        <v>0</v>
      </c>
      <c r="I149" s="4">
        <f>SUM(F149,H149)</f>
        <v>0</v>
      </c>
      <c r="M149" s="9" t="str">
        <f>IF(K149="A fentiekre tekintettel parkolási férőhelyre jogosult",IF(C149="Nappali"," a Ludovika Huszár Lovarda melletti parkolóban",IF(AND(C149="Levelező",B149="RTK")," az Orczy Úti Kollégium",IF(C149="Levelező"," a Ludovika Huszár Lovarda melletti parkolóban",0)))," ")</f>
        <v xml:space="preserve"> </v>
      </c>
      <c r="N149" s="9" t="str">
        <f>IF(K149="A fentiekre tekintettel parkolási férőhelyre jogosult",IF(C149="Nappali","minden héten hétfő reggel 6:00 órától csütörtök 22:00 óráig.",IF(AND(C149="Levelező",B149="RTK"),"az aktuális képzés időtartama alatt minden héten hétfő reggel 6:00 órától szombat 22:00 óráig.",IF(C149="Levelező","minden héten péntek reggel 6:00 órától szombat 22:00 óráig.",0)))," ")</f>
        <v xml:space="preserve"> </v>
      </c>
    </row>
    <row r="150" spans="2:14">
      <c r="B150" s="4"/>
      <c r="C150" s="4"/>
      <c r="D150" s="4"/>
      <c r="E150" s="4"/>
      <c r="F150" s="4">
        <f>IF(E150&gt;280,15,(IF(E150&gt;260,14,IF(E150&gt;240,13,IF(E150&gt;220,12,IF(E150&gt;200,11,IF(E150&gt;180,10,IF(E150&gt;160,9,IF(E150&gt;140,8,IF(E150&gt;120,7,IF(E150&gt;100,6,IF(E150&gt;80,5,IF(E150&gt;60,4,IF(E150&gt;40,3,IF(E150&gt;20,2,IF(E150&gt;0,1,0))))))))))))))))+IF(D150="igen",5,0)</f>
        <v>0</v>
      </c>
      <c r="G150" s="4"/>
      <c r="H150" s="4">
        <f>IF(G150&gt;225,15,(IF(G150&gt;210,14,IF(G150&gt;195,13,IF(G150&gt;180,12,IF(G150&gt;165,11,IF(G150&gt;150,10,IF(G150&gt;135,9,IF(G150&gt;120,8,IF(G150&gt;105,7,IF(G150&gt;90,6,IF(G150&gt;75,5,IF(G150&gt;60,4,IF(G150&gt;45,3,IF(G150&gt;30,2,IF(G150&gt;0,1,0))))))))))))))))</f>
        <v>0</v>
      </c>
      <c r="I150" s="4">
        <f>SUM(F150,H150)</f>
        <v>0</v>
      </c>
      <c r="M150" s="9" t="str">
        <f>IF(K150="A fentiekre tekintettel parkolási férőhelyre jogosult",IF(C150="Nappali"," a Ludovika Huszár Lovarda melletti parkolóban",IF(AND(C150="Levelező",B150="RTK")," az Orczy Úti Kollégium",IF(C150="Levelező"," a Ludovika Huszár Lovarda melletti parkolóban",0)))," ")</f>
        <v xml:space="preserve"> </v>
      </c>
      <c r="N150" s="9" t="str">
        <f>IF(K150="A fentiekre tekintettel parkolási férőhelyre jogosult",IF(C150="Nappali","minden héten hétfő reggel 6:00 órától csütörtök 22:00 óráig.",IF(AND(C150="Levelező",B150="RTK"),"az aktuális képzés időtartama alatt minden héten hétfő reggel 6:00 órától szombat 22:00 óráig.",IF(C150="Levelező","minden héten péntek reggel 6:00 órától szombat 22:00 óráig.",0)))," ")</f>
        <v xml:space="preserve"> </v>
      </c>
    </row>
    <row r="151" spans="2:14">
      <c r="B151" s="4"/>
      <c r="C151" s="4"/>
      <c r="D151" s="4"/>
      <c r="E151" s="4"/>
      <c r="F151" s="4">
        <f>IF(E151&gt;280,15,(IF(E151&gt;260,14,IF(E151&gt;240,13,IF(E151&gt;220,12,IF(E151&gt;200,11,IF(E151&gt;180,10,IF(E151&gt;160,9,IF(E151&gt;140,8,IF(E151&gt;120,7,IF(E151&gt;100,6,IF(E151&gt;80,5,IF(E151&gt;60,4,IF(E151&gt;40,3,IF(E151&gt;20,2,IF(E151&gt;0,1,0))))))))))))))))+IF(D151="igen",5,0)</f>
        <v>0</v>
      </c>
      <c r="G151" s="4"/>
      <c r="H151" s="4">
        <f>IF(G151&gt;225,15,(IF(G151&gt;210,14,IF(G151&gt;195,13,IF(G151&gt;180,12,IF(G151&gt;165,11,IF(G151&gt;150,10,IF(G151&gt;135,9,IF(G151&gt;120,8,IF(G151&gt;105,7,IF(G151&gt;90,6,IF(G151&gt;75,5,IF(G151&gt;60,4,IF(G151&gt;45,3,IF(G151&gt;30,2,IF(G151&gt;0,1,0))))))))))))))))</f>
        <v>0</v>
      </c>
      <c r="I151" s="4">
        <f>SUM(F151,H151)</f>
        <v>0</v>
      </c>
    </row>
    <row r="152" spans="2:14">
      <c r="B152" s="4"/>
      <c r="C152" s="4"/>
      <c r="D152" s="4"/>
      <c r="E152" s="4"/>
      <c r="F152" s="4">
        <f>IF(E152&gt;280,15,(IF(E152&gt;260,14,IF(E152&gt;240,13,IF(E152&gt;220,12,IF(E152&gt;200,11,IF(E152&gt;180,10,IF(E152&gt;160,9,IF(E152&gt;140,8,IF(E152&gt;120,7,IF(E152&gt;100,6,IF(E152&gt;80,5,IF(E152&gt;60,4,IF(E152&gt;40,3,IF(E152&gt;20,2,IF(E152&gt;0,1,0))))))))))))))))+IF(D152="igen",5,0)</f>
        <v>0</v>
      </c>
      <c r="G152" s="4"/>
      <c r="H152" s="4">
        <f>IF(G152&gt;225,15,(IF(G152&gt;210,14,IF(G152&gt;195,13,IF(G152&gt;180,12,IF(G152&gt;165,11,IF(G152&gt;150,10,IF(G152&gt;135,9,IF(G152&gt;120,8,IF(G152&gt;105,7,IF(G152&gt;90,6,IF(G152&gt;75,5,IF(G152&gt;60,4,IF(G152&gt;45,3,IF(G152&gt;30,2,IF(G152&gt;0,1,0))))))))))))))))</f>
        <v>0</v>
      </c>
      <c r="I152" s="4">
        <f>SUM(F152,H152)</f>
        <v>0</v>
      </c>
      <c r="K152" s="4"/>
      <c r="M152" s="9" t="str">
        <f>IF(K152="A fentiekre tekintettel parkolási férőhelyre jogosult",IF(C152="Nappali"," a Ludovika Huszár Lovarda melletti parkolóban",IF(AND(C152="Levelező",B152="RTK")," az Orczy Úti Kollégium",IF(C152="Levelező"," a Ludovika Huszár Lovarda melletti parkolóban",0)))," ")</f>
        <v xml:space="preserve"> </v>
      </c>
      <c r="N152" s="9" t="str">
        <f>IF(K152="A fentiekre tekintettel parkolási férőhelyre jogosult",IF(C152="Nappali","minden héten hétfő reggel 6:00 órától csütörtök 22:00 óráig.",IF(AND(C152="Levelező",B152="RTK"),"az aktuális képzés időtartama alatt minden héten hétfő reggel 6:00 órától szombat 22:00 óráig.",IF(C152="Levelező","minden héten péntek reggel 6:00 órától szombat 22:00 óráig.",0)))," ")</f>
        <v xml:space="preserve"> </v>
      </c>
    </row>
    <row r="153" spans="2:14">
      <c r="B153" s="4"/>
      <c r="C153" s="4"/>
      <c r="D153" s="4"/>
      <c r="E153" s="4"/>
      <c r="F153" s="4">
        <f>IF(E153&gt;280,15,(IF(E153&gt;260,14,IF(E153&gt;240,13,IF(E153&gt;220,12,IF(E153&gt;200,11,IF(E153&gt;180,10,IF(E153&gt;160,9,IF(E153&gt;140,8,IF(E153&gt;120,7,IF(E153&gt;100,6,IF(E153&gt;80,5,IF(E153&gt;60,4,IF(E153&gt;40,3,IF(E153&gt;20,2,IF(E153&gt;0,1,0))))))))))))))))+IF(D153="igen",5,0)</f>
        <v>0</v>
      </c>
      <c r="G153" s="4"/>
      <c r="H153" s="4">
        <f>IF(G153&gt;225,15,(IF(G153&gt;210,14,IF(G153&gt;195,13,IF(G153&gt;180,12,IF(G153&gt;165,11,IF(G153&gt;150,10,IF(G153&gt;135,9,IF(G153&gt;120,8,IF(G153&gt;105,7,IF(G153&gt;90,6,IF(G153&gt;75,5,IF(G153&gt;60,4,IF(G153&gt;45,3,IF(G153&gt;30,2,IF(G153&gt;0,1,0))))))))))))))))</f>
        <v>0</v>
      </c>
      <c r="I153" s="4">
        <f>SUM(F153,H153)</f>
        <v>0</v>
      </c>
      <c r="K153" s="4"/>
    </row>
    <row r="154" spans="2:14">
      <c r="B154" s="4"/>
      <c r="C154" s="4"/>
      <c r="F154" s="4">
        <f>IF(E154&gt;280,15,(IF(E154&gt;260,14,IF(E154&gt;240,13,IF(E154&gt;220,12,IF(E154&gt;200,11,IF(E154&gt;180,10,IF(E154&gt;160,9,IF(E154&gt;140,8,IF(E154&gt;120,7,IF(E154&gt;100,6,IF(E154&gt;80,5,IF(E154&gt;60,4,IF(E154&gt;40,3,IF(E154&gt;20,2,IF(E154&gt;0,1,0))))))))))))))))+IF(D154="igen",5,0)</f>
        <v>0</v>
      </c>
      <c r="H154" s="4">
        <f>IF(G154&gt;225,15,(IF(G154&gt;210,14,IF(G154&gt;195,13,IF(G154&gt;180,12,IF(G154&gt;165,11,IF(G154&gt;150,10,IF(G154&gt;135,9,IF(G154&gt;120,8,IF(G154&gt;105,7,IF(G154&gt;90,6,IF(G154&gt;75,5,IF(G154&gt;60,4,IF(G154&gt;45,3,IF(G154&gt;30,2,IF(G154&gt;0,1,0))))))))))))))))</f>
        <v>0</v>
      </c>
      <c r="I154" s="4">
        <f>SUM(F154,H154)</f>
        <v>0</v>
      </c>
      <c r="K154" s="4"/>
      <c r="M154" s="9" t="str">
        <f>IF(K154="A fentiekre tekintettel parkolási férőhelyre jogosult",IF(C154="Nappali"," a Ludovika Huszár Lovarda melletti parkolóban",IF(AND(C154="Levelező",B154="RTK")," az Orczy Úti Kollégium",IF(C154="Levelező"," a Ludovika Huszár Lovarda melletti parkolóban",0)))," ")</f>
        <v xml:space="preserve"> </v>
      </c>
      <c r="N154" s="9" t="str">
        <f>IF(K154="A fentiekre tekintettel parkolási férőhelyre jogosult",IF(C154="Nappali","minden héten hétfő reggel 6:00 órától csütörtök 22:00 óráig.",IF(AND(C154="Levelező",B154="RTK"),"az aktuális képzés időtartama alatt minden héten hétfő reggel 6:00 órától szombat 22:00 óráig.",IF(C154="Levelező","minden héten péntek reggel 6:00 órától szombat 22:00 óráig.",0)))," ")</f>
        <v xml:space="preserve"> </v>
      </c>
    </row>
    <row r="155" spans="2:14">
      <c r="B155" s="4"/>
      <c r="C155" s="4"/>
      <c r="D155" s="4"/>
      <c r="E155" s="4"/>
      <c r="F155" s="4">
        <f>IF(E155&gt;280,15,(IF(E155&gt;260,14,IF(E155&gt;240,13,IF(E155&gt;220,12,IF(E155&gt;200,11,IF(E155&gt;180,10,IF(E155&gt;160,9,IF(E155&gt;140,8,IF(E155&gt;120,7,IF(E155&gt;100,6,IF(E155&gt;80,5,IF(E155&gt;60,4,IF(E155&gt;40,3,IF(E155&gt;20,2,IF(E155&gt;0,1,0))))))))))))))))+IF(D155="igen",5,0)</f>
        <v>0</v>
      </c>
      <c r="G155" s="4"/>
      <c r="H155" s="4">
        <f>IF(G155&gt;225,15,(IF(G155&gt;210,14,IF(G155&gt;195,13,IF(G155&gt;180,12,IF(G155&gt;165,11,IF(G155&gt;150,10,IF(G155&gt;135,9,IF(G155&gt;120,8,IF(G155&gt;105,7,IF(G155&gt;90,6,IF(G155&gt;75,5,IF(G155&gt;60,4,IF(G155&gt;45,3,IF(G155&gt;30,2,IF(G155&gt;0,1,0))))))))))))))))</f>
        <v>0</v>
      </c>
      <c r="I155" s="4">
        <f>SUM(F155,H155)</f>
        <v>0</v>
      </c>
      <c r="J155" s="4"/>
      <c r="K155" s="4"/>
      <c r="L155" s="4"/>
      <c r="M155" s="5" t="str">
        <f>IF(K155="A fentiekre tekintettel parkolási férőhelyre jogosult",IF(C155="Nappali"," a Ludovika Huszár Lovarda melletti parkolóban",IF(AND(C155="Levelező",B155="RTK")," az Orczy Úti Kollégium",IF(C155="Levelező"," a Ludovika Huszár Lovarda melletti parkolóban",0)))," ")</f>
        <v xml:space="preserve"> </v>
      </c>
      <c r="N155" s="5" t="str">
        <f>IF(K155="A fentiekre tekintettel parkolási férőhelyre jogosult",IF(C155="Nappali","minden héten hétfő reggel 6:00 órától csütörtök 22:00 óráig.",IF(AND(C155="Levelező",B155="RTK"),"az aktuális képzés időtartama alatt minden héten hétfő reggel 6:00 órától szombat 22:00 óráig.",IF(C155="Levelező","minden héten péntek reggel 6:00 órától szombat 22:00 óráig.",0)))," ")</f>
        <v xml:space="preserve"> </v>
      </c>
    </row>
    <row r="156" spans="2:14">
      <c r="B156" s="4"/>
      <c r="C156" s="4"/>
      <c r="D156" s="4"/>
      <c r="E156" s="4"/>
      <c r="F156" s="4">
        <f>IF(E156&gt;280,15,(IF(E156&gt;260,14,IF(E156&gt;240,13,IF(E156&gt;220,12,IF(E156&gt;200,11,IF(E156&gt;180,10,IF(E156&gt;160,9,IF(E156&gt;140,8,IF(E156&gt;120,7,IF(E156&gt;100,6,IF(E156&gt;80,5,IF(E156&gt;60,4,IF(E156&gt;40,3,IF(E156&gt;20,2,IF(E156&gt;0,1,0))))))))))))))))+IF(D156="igen",5,0)</f>
        <v>0</v>
      </c>
      <c r="G156" s="4"/>
      <c r="H156" s="4">
        <f>IF(G156&gt;225,15,(IF(G156&gt;210,14,IF(G156&gt;195,13,IF(G156&gt;180,12,IF(G156&gt;165,11,IF(G156&gt;150,10,IF(G156&gt;135,9,IF(G156&gt;120,8,IF(G156&gt;105,7,IF(G156&gt;90,6,IF(G156&gt;75,5,IF(G156&gt;60,4,IF(G156&gt;45,3,IF(G156&gt;30,2,IF(G156&gt;0,1,0))))))))))))))))</f>
        <v>0</v>
      </c>
      <c r="I156" s="4">
        <f>SUM(F156,H156)</f>
        <v>0</v>
      </c>
      <c r="J156" s="4"/>
      <c r="K156" s="4"/>
      <c r="L156" s="4"/>
      <c r="M156" s="5" t="str">
        <f>IF(K156="A fentiekre tekintettel parkolási férőhelyre jogosult",IF(C156="Nappali"," a Ludovika Huszár Lovarda melletti parkolóban",IF(AND(C156="Levelező",B156="RTK")," az Orczy Úti Kollégium",IF(C156="Levelező"," a Ludovika Huszár Lovarda melletti parkolóban",0)))," ")</f>
        <v xml:space="preserve"> </v>
      </c>
      <c r="N156" s="5" t="str">
        <f>IF(K156="A fentiekre tekintettel parkolási férőhelyre jogosult",IF(C156="Nappali","minden héten hétfő reggel 6:00 órától csütörtök 22:00 óráig.",IF(AND(C156="Levelező",B156="RTK"),"az aktuális képzés időtartama alatt minden héten hétfő reggel 6:00 órától szombat 22:00 óráig.",IF(C156="Levelező","minden héten péntek reggel 6:00 órától szombat 22:00 óráig.",0)))," ")</f>
        <v xml:space="preserve"> </v>
      </c>
    </row>
    <row r="157" spans="2:14">
      <c r="F157" s="4">
        <f>IF(E157&gt;280,15,(IF(E157&gt;260,14,IF(E157&gt;240,13,IF(E157&gt;220,12,IF(E157&gt;200,11,IF(E157&gt;180,10,IF(E157&gt;160,9,IF(E157&gt;140,8,IF(E157&gt;120,7,IF(E157&gt;100,6,IF(E157&gt;80,5,IF(E157&gt;60,4,IF(E157&gt;40,3,IF(E157&gt;20,2,IF(E157&gt;0,1,0))))))))))))))))+IF(D157="igen",5,0)</f>
        <v>0</v>
      </c>
      <c r="H157" s="4">
        <f>IF(G157&gt;225,15,(IF(G157&gt;210,14,IF(G157&gt;195,13,IF(G157&gt;180,12,IF(G157&gt;165,11,IF(G157&gt;150,10,IF(G157&gt;135,9,IF(G157&gt;120,8,IF(G157&gt;105,7,IF(G157&gt;90,6,IF(G157&gt;75,5,IF(G157&gt;60,4,IF(G157&gt;45,3,IF(G157&gt;30,2,IF(G157&gt;0,1,0))))))))))))))))</f>
        <v>0</v>
      </c>
      <c r="I157" s="4">
        <f>SUM(F157,H157)</f>
        <v>0</v>
      </c>
      <c r="M157" s="9" t="str">
        <f>IF(K157="A fentiekre tekintettel parkolási férőhelyre jogosult",IF(C157="Nappali"," a Ludovika Huszár Lovarda melletti parkolóban",IF(AND(C157="Levelező",B157="RTK")," az Orczy Úti Kollégium",IF(C157="Levelező"," a Ludovika Huszár Lovarda melletti parkolóban",0)))," ")</f>
        <v xml:space="preserve"> </v>
      </c>
      <c r="N157" s="9" t="str">
        <f>IF(K157="A fentiekre tekintettel parkolási férőhelyre jogosult",IF(C157="Nappali","minden héten hétfő reggel 6:00 órától csütörtök 22:00 óráig.",IF(AND(C157="Levelező",B157="RTK"),"az aktuális képzés időtartama alatt minden héten hétfő reggel 6:00 órától szombat 22:00 óráig.",IF(C157="Levelező","minden héten péntek reggel 6:00 órától szombat 22:00 óráig.",0)))," ")</f>
        <v xml:space="preserve"> </v>
      </c>
    </row>
    <row r="158" spans="2:14">
      <c r="B158" s="3"/>
      <c r="C158" s="3"/>
      <c r="F158" s="4">
        <f>IF(E158&gt;280,15,(IF(E158&gt;260,14,IF(E158&gt;240,13,IF(E158&gt;220,12,IF(E158&gt;200,11,IF(E158&gt;180,10,IF(E158&gt;160,9,IF(E158&gt;140,8,IF(E158&gt;120,7,IF(E158&gt;100,6,IF(E158&gt;80,5,IF(E158&gt;60,4,IF(E158&gt;40,3,IF(E158&gt;20,2,IF(E158&gt;0,1,0))))))))))))))))+IF(D158="igen",5,0)</f>
        <v>0</v>
      </c>
      <c r="H158" s="4">
        <f>IF(G158&gt;225,15,(IF(G158&gt;210,14,IF(G158&gt;195,13,IF(G158&gt;180,12,IF(G158&gt;165,11,IF(G158&gt;150,10,IF(G158&gt;135,9,IF(G158&gt;120,8,IF(G158&gt;105,7,IF(G158&gt;90,6,IF(G158&gt;75,5,IF(G158&gt;60,4,IF(G158&gt;45,3,IF(G158&gt;30,2,IF(G158&gt;0,1,0))))))))))))))))</f>
        <v>0</v>
      </c>
      <c r="I158" s="4">
        <f>SUM(F158,H158)</f>
        <v>0</v>
      </c>
    </row>
    <row r="159" spans="2:14">
      <c r="F159" s="4">
        <f>IF(E159&gt;280,15,(IF(E159&gt;260,14,IF(E159&gt;240,13,IF(E159&gt;220,12,IF(E159&gt;200,11,IF(E159&gt;180,10,IF(E159&gt;160,9,IF(E159&gt;140,8,IF(E159&gt;120,7,IF(E159&gt;100,6,IF(E159&gt;80,5,IF(E159&gt;60,4,IF(E159&gt;40,3,IF(E159&gt;20,2,IF(E159&gt;0,1,0))))))))))))))))+IF(D159="igen",5,0)</f>
        <v>0</v>
      </c>
      <c r="H159" s="4">
        <f>IF(G159&gt;225,15,(IF(G159&gt;210,14,IF(G159&gt;195,13,IF(G159&gt;180,12,IF(G159&gt;165,11,IF(G159&gt;150,10,IF(G159&gt;135,9,IF(G159&gt;120,8,IF(G159&gt;105,7,IF(G159&gt;90,6,IF(G159&gt;75,5,IF(G159&gt;60,4,IF(G159&gt;45,3,IF(G159&gt;30,2,IF(G159&gt;0,1,0))))))))))))))))</f>
        <v>0</v>
      </c>
      <c r="I159" s="4">
        <f>SUM(F159,H159)</f>
        <v>0</v>
      </c>
      <c r="M159" s="9" t="str">
        <f>IF(K159="A fentiekre tekintettel parkolási férőhelyre jogosult",IF(C159="Nappali"," a Ludovika Huszár Lovarda melletti parkolóban",IF(AND(C159="Levelező",B159="RTK")," az Orczy Úti Kollégium",IF(C159="Levelező"," a Ludovika Huszár Lovarda melletti parkolóban",0)))," ")</f>
        <v xml:space="preserve"> </v>
      </c>
      <c r="N159" s="9" t="str">
        <f>IF(K159="A fentiekre tekintettel parkolási férőhelyre jogosult",IF(C159="Nappali","minden héten hétfő reggel 6:00 órától csütörtök 22:00 óráig.",IF(AND(C159="Levelező",B159="RTK"),"az aktuális képzés időtartama alatt minden héten hétfő reggel 6:00 órától szombat 22:00 óráig.",IF(C159="Levelező","minden héten péntek reggel 6:00 órától szombat 22:00 óráig.",0)))," ")</f>
        <v xml:space="preserve"> </v>
      </c>
    </row>
    <row r="160" spans="2:14">
      <c r="F160" s="4">
        <f>IF(E160&gt;280,15,(IF(E160&gt;260,14,IF(E160&gt;240,13,IF(E160&gt;220,12,IF(E160&gt;200,11,IF(E160&gt;180,10,IF(E160&gt;160,9,IF(E160&gt;140,8,IF(E160&gt;120,7,IF(E160&gt;100,6,IF(E160&gt;80,5,IF(E160&gt;60,4,IF(E160&gt;40,3,IF(E160&gt;20,2,IF(E160&gt;0,1,0))))))))))))))))+IF(D160="igen",5,0)</f>
        <v>0</v>
      </c>
      <c r="H160" s="4">
        <f>IF(G160&gt;225,15,(IF(G160&gt;210,14,IF(G160&gt;195,13,IF(G160&gt;180,12,IF(G160&gt;165,11,IF(G160&gt;150,10,IF(G160&gt;135,9,IF(G160&gt;120,8,IF(G160&gt;105,7,IF(G160&gt;90,6,IF(G160&gt;75,5,IF(G160&gt;60,4,IF(G160&gt;45,3,IF(G160&gt;30,2,IF(G160&gt;0,1,0))))))))))))))))</f>
        <v>0</v>
      </c>
      <c r="I160" s="4">
        <f>SUM(F160,H160)</f>
        <v>0</v>
      </c>
      <c r="M160" s="9" t="str">
        <f>IF(K160="A fentiekre tekintettel parkolási férőhelyre jogosult",IF(C160="Nappali"," a Ludovika Huszár Lovarda melletti parkolóban",IF(AND(C160="Levelező",B160="RTK")," az Orczy Úti Kollégium",IF(C160="Levelező"," a Ludovika Huszár Lovarda melletti parkolóban",0)))," ")</f>
        <v xml:space="preserve"> </v>
      </c>
      <c r="N160" s="9" t="str">
        <f>IF(K160="A fentiekre tekintettel parkolási férőhelyre jogosult",IF(C160="Nappali","minden héten hétfő reggel 6:00 órától csütörtök 22:00 óráig.",IF(AND(C160="Levelező",B160="RTK"),"az aktuális képzés időtartama alatt minden héten hétfő reggel 6:00 órától szombat 22:00 óráig.",IF(C160="Levelező","minden héten péntek reggel 6:00 órától szombat 22:00 óráig.",0)))," ")</f>
        <v xml:space="preserve"> </v>
      </c>
    </row>
    <row r="161" spans="2:14">
      <c r="F161" s="4">
        <f>IF(E161&gt;280,15,(IF(E161&gt;260,14,IF(E161&gt;240,13,IF(E161&gt;220,12,IF(E161&gt;200,11,IF(E161&gt;180,10,IF(E161&gt;160,9,IF(E161&gt;140,8,IF(E161&gt;120,7,IF(E161&gt;100,6,IF(E161&gt;80,5,IF(E161&gt;60,4,IF(E161&gt;40,3,IF(E161&gt;20,2,IF(E161&gt;0,1,0))))))))))))))))+IF(D161="igen",5,0)</f>
        <v>0</v>
      </c>
      <c r="H161" s="4">
        <f>IF(G161&gt;225,15,(IF(G161&gt;210,14,IF(G161&gt;195,13,IF(G161&gt;180,12,IF(G161&gt;165,11,IF(G161&gt;150,10,IF(G161&gt;135,9,IF(G161&gt;120,8,IF(G161&gt;105,7,IF(G161&gt;90,6,IF(G161&gt;75,5,IF(G161&gt;60,4,IF(G161&gt;45,3,IF(G161&gt;30,2,IF(G161&gt;0,1,0))))))))))))))))</f>
        <v>0</v>
      </c>
      <c r="I161" s="4">
        <f>SUM(F161,H161)</f>
        <v>0</v>
      </c>
      <c r="M161" s="9" t="str">
        <f>IF(K161="A fentiekre tekintettel parkolási férőhelyre jogosult",IF(C161="Nappali"," a Ludovika Huszár Lovarda melletti parkolóban",IF(AND(C161="Levelező",B161="RTK")," az Orczy Úti Kollégium",IF(C161="Levelező"," a Ludovika Huszár Lovarda melletti parkolóban",0)))," ")</f>
        <v xml:space="preserve"> </v>
      </c>
      <c r="N161" s="9" t="str">
        <f>IF(K161="A fentiekre tekintettel parkolási férőhelyre jogosult",IF(C161="Nappali","minden héten hétfő reggel 6:00 órától csütörtök 22:00 óráig.",IF(AND(C161="Levelező",B161="RTK"),"az aktuális képzés időtartama alatt minden héten hétfő reggel 6:00 órától szombat 22:00 óráig.",IF(C161="Levelező","minden héten péntek reggel 6:00 órától szombat 22:00 óráig.",0)))," ")</f>
        <v xml:space="preserve"> </v>
      </c>
    </row>
    <row r="162" spans="2:14">
      <c r="B162" s="4"/>
      <c r="C162" s="4"/>
      <c r="F162" s="4">
        <f>IF(E162&gt;280,15,(IF(E162&gt;260,14,IF(E162&gt;240,13,IF(E162&gt;220,12,IF(E162&gt;200,11,IF(E162&gt;180,10,IF(E162&gt;160,9,IF(E162&gt;140,8,IF(E162&gt;120,7,IF(E162&gt;100,6,IF(E162&gt;80,5,IF(E162&gt;60,4,IF(E162&gt;40,3,IF(E162&gt;20,2,IF(E162&gt;0,1,0))))))))))))))))+IF(D162="igen",5,0)</f>
        <v>0</v>
      </c>
      <c r="H162" s="4">
        <f>IF(G162&gt;225,15,(IF(G162&gt;210,14,IF(G162&gt;195,13,IF(G162&gt;180,12,IF(G162&gt;165,11,IF(G162&gt;150,10,IF(G162&gt;135,9,IF(G162&gt;120,8,IF(G162&gt;105,7,IF(G162&gt;90,6,IF(G162&gt;75,5,IF(G162&gt;60,4,IF(G162&gt;45,3,IF(G162&gt;30,2,IF(G162&gt;0,1,0))))))))))))))))</f>
        <v>0</v>
      </c>
      <c r="I162" s="4">
        <f>SUM(F162,H162)</f>
        <v>0</v>
      </c>
    </row>
    <row r="163" spans="2:14">
      <c r="F163" s="4">
        <f>IF(E163&gt;280,15,(IF(E163&gt;260,14,IF(E163&gt;240,13,IF(E163&gt;220,12,IF(E163&gt;200,11,IF(E163&gt;180,10,IF(E163&gt;160,9,IF(E163&gt;140,8,IF(E163&gt;120,7,IF(E163&gt;100,6,IF(E163&gt;80,5,IF(E163&gt;60,4,IF(E163&gt;40,3,IF(E163&gt;20,2,IF(E163&gt;0,1,0))))))))))))))))+IF(D163="igen",5,0)</f>
        <v>0</v>
      </c>
      <c r="H163" s="4">
        <f>IF(G163&gt;225,15,(IF(G163&gt;210,14,IF(G163&gt;195,13,IF(G163&gt;180,12,IF(G163&gt;165,11,IF(G163&gt;150,10,IF(G163&gt;135,9,IF(G163&gt;120,8,IF(G163&gt;105,7,IF(G163&gt;90,6,IF(G163&gt;75,5,IF(G163&gt;60,4,IF(G163&gt;45,3,IF(G163&gt;30,2,IF(G163&gt;0,1,0))))))))))))))))</f>
        <v>0</v>
      </c>
      <c r="I163" s="4">
        <f>SUM(F163,H163)</f>
        <v>0</v>
      </c>
      <c r="M163" s="9" t="str">
        <f>IF(K163="A fentiekre tekintettel parkolási férőhelyre jogosult",IF(C163="Nappali"," a Ludovika Huszár Lovarda melletti parkolóban",IF(AND(C163="Levelező",B163="RTK")," az Orczy Úti Kollégium",IF(C163="Levelező"," a Ludovika Huszár Lovarda melletti parkolóban",0)))," ")</f>
        <v xml:space="preserve"> </v>
      </c>
      <c r="N163" s="9" t="str">
        <f>IF(K163="A fentiekre tekintettel parkolási férőhelyre jogosult",IF(C163="Nappali","minden héten hétfő reggel 6:00 órától csütörtök 22:00 óráig.",IF(AND(C163="Levelező",B163="RTK"),"az aktuális képzés időtartama alatt minden héten hétfő reggel 6:00 órától szombat 22:00 óráig.",IF(C163="Levelező","minden héten péntek reggel 6:00 órától szombat 22:00 óráig.",0)))," ")</f>
        <v xml:space="preserve"> </v>
      </c>
    </row>
    <row r="164" spans="2:14">
      <c r="B164" s="4"/>
      <c r="C164" s="4"/>
      <c r="D164" s="4"/>
      <c r="E164" s="4"/>
      <c r="F164" s="4">
        <f>IF(E164&gt;280,15,(IF(E164&gt;260,14,IF(E164&gt;240,13,IF(E164&gt;220,12,IF(E164&gt;200,11,IF(E164&gt;180,10,IF(E164&gt;160,9,IF(E164&gt;140,8,IF(E164&gt;120,7,IF(E164&gt;100,6,IF(E164&gt;80,5,IF(E164&gt;60,4,IF(E164&gt;40,3,IF(E164&gt;20,2,IF(E164&gt;0,1,0))))))))))))))))+IF(D164="igen",5,0)</f>
        <v>0</v>
      </c>
      <c r="G164" s="4"/>
      <c r="H164" s="4">
        <f>IF(G164&gt;225,15,(IF(G164&gt;210,14,IF(G164&gt;195,13,IF(G164&gt;180,12,IF(G164&gt;165,11,IF(G164&gt;150,10,IF(G164&gt;135,9,IF(G164&gt;120,8,IF(G164&gt;105,7,IF(G164&gt;90,6,IF(G164&gt;75,5,IF(G164&gt;60,4,IF(G164&gt;45,3,IF(G164&gt;30,2,IF(G164&gt;0,1,0))))))))))))))))</f>
        <v>0</v>
      </c>
      <c r="I164" s="4">
        <f>SUM(F164,H164)</f>
        <v>0</v>
      </c>
      <c r="J164" s="4"/>
      <c r="K164" s="4"/>
      <c r="L164" s="4"/>
      <c r="M164" s="5" t="str">
        <f>IF(K164="A fentiekre tekintettel parkolási férőhelyre jogosult",IF(C164="Nappali"," a Ludovika Huszár Lovarda melletti parkolóban",IF(AND(C164="Levelező",B164="RTK")," az Orczy Úti Kollégium",IF(C164="Levelező"," a Ludovika Huszár Lovarda melletti parkolóban",0)))," ")</f>
        <v xml:space="preserve"> </v>
      </c>
      <c r="N164" s="5" t="str">
        <f>IF(K164="A fentiekre tekintettel parkolási férőhelyre jogosult",IF(C164="Nappali","minden héten hétfő reggel 6:00 órától csütörtök 22:00 óráig.",IF(AND(C164="Levelező",B164="RTK"),"az aktuális képzés időtartama alatt minden héten hétfő reggel 6:00 órától szombat 22:00 óráig.",IF(C164="Levelező","minden héten péntek reggel 6:00 órától szombat 22:00 óráig.",0)))," ")</f>
        <v xml:space="preserve"> </v>
      </c>
    </row>
    <row r="165" spans="2:14">
      <c r="F165" s="4">
        <f>IF(E165&gt;280,15,(IF(E165&gt;260,14,IF(E165&gt;240,13,IF(E165&gt;220,12,IF(E165&gt;200,11,IF(E165&gt;180,10,IF(E165&gt;160,9,IF(E165&gt;140,8,IF(E165&gt;120,7,IF(E165&gt;100,6,IF(E165&gt;80,5,IF(E165&gt;60,4,IF(E165&gt;40,3,IF(E165&gt;20,2,IF(E165&gt;0,1,0))))))))))))))))+IF(D165="igen",5,0)</f>
        <v>0</v>
      </c>
      <c r="H165" s="4">
        <f>IF(G165&gt;225,15,(IF(G165&gt;210,14,IF(G165&gt;195,13,IF(G165&gt;180,12,IF(G165&gt;165,11,IF(G165&gt;150,10,IF(G165&gt;135,9,IF(G165&gt;120,8,IF(G165&gt;105,7,IF(G165&gt;90,6,IF(G165&gt;75,5,IF(G165&gt;60,4,IF(G165&gt;45,3,IF(G165&gt;30,2,IF(G165&gt;0,1,0))))))))))))))))</f>
        <v>0</v>
      </c>
      <c r="I165" s="4">
        <f>SUM(F165,H165)</f>
        <v>0</v>
      </c>
      <c r="M165" s="9" t="str">
        <f>IF(K165="A fentiekre tekintettel parkolási férőhelyre jogosult",IF(C165="Nappali"," a Ludovika Huszár Lovarda melletti parkolóban",IF(AND(C165="Levelező",B165="RTK")," az Orczy Úti Kollégium",IF(C165="Levelező"," a Ludovika Huszár Lovarda melletti parkolóban",0)))," ")</f>
        <v xml:space="preserve"> </v>
      </c>
      <c r="N165" s="9" t="str">
        <f>IF(K165="A fentiekre tekintettel parkolási férőhelyre jogosult",IF(C165="Nappali","minden héten hétfő reggel 6:00 órától csütörtök 22:00 óráig.",IF(AND(C165="Levelező",B165="RTK"),"az aktuális képzés időtartama alatt minden héten hétfő reggel 6:00 órától szombat 22:00 óráig.",IF(C165="Levelező","minden héten péntek reggel 6:00 órától szombat 22:00 óráig.",0)))," ")</f>
        <v xml:space="preserve"> </v>
      </c>
    </row>
    <row r="166" spans="2:14">
      <c r="B166" s="4"/>
      <c r="C166" s="4"/>
      <c r="D166" s="4"/>
      <c r="E166" s="4"/>
      <c r="F166" s="4">
        <f>IF(E166&gt;280,15,(IF(E166&gt;260,14,IF(E166&gt;240,13,IF(E166&gt;220,12,IF(E166&gt;200,11,IF(E166&gt;180,10,IF(E166&gt;160,9,IF(E166&gt;140,8,IF(E166&gt;120,7,IF(E166&gt;100,6,IF(E166&gt;80,5,IF(E166&gt;60,4,IF(E166&gt;40,3,IF(E166&gt;20,2,IF(E166&gt;0,1,0))))))))))))))))+IF(D166="igen",5,0)</f>
        <v>0</v>
      </c>
      <c r="G166" s="4"/>
      <c r="H166" s="4">
        <f>IF(G166&gt;225,15,(IF(G166&gt;210,14,IF(G166&gt;195,13,IF(G166&gt;180,12,IF(G166&gt;165,11,IF(G166&gt;150,10,IF(G166&gt;135,9,IF(G166&gt;120,8,IF(G166&gt;105,7,IF(G166&gt;90,6,IF(G166&gt;75,5,IF(G166&gt;60,4,IF(G166&gt;45,3,IF(G166&gt;30,2,IF(G166&gt;0,1,0))))))))))))))))</f>
        <v>0</v>
      </c>
      <c r="I166" s="4">
        <f>SUM(F166,H166)</f>
        <v>0</v>
      </c>
      <c r="J166" s="4"/>
      <c r="K166" s="4"/>
      <c r="L166" s="4"/>
      <c r="M166" s="5" t="str">
        <f>IF(K166="A fentiekre tekintettel parkolási férőhelyre jogosult",IF(C166="Nappali"," a Ludovika Huszár Lovarda melletti parkolóban",IF(AND(C166="Levelező",B166="RTK")," az Orczy Úti Kollégium",IF(C166="Levelező"," a Ludovika Huszár Lovarda melletti parkolóban",0)))," ")</f>
        <v xml:space="preserve"> </v>
      </c>
      <c r="N166" s="5" t="str">
        <f>IF(K166="A fentiekre tekintettel parkolási férőhelyre jogosult",IF(C166="Nappali","minden héten hétfő reggel 6:00 órától csütörtök 22:00 óráig.",IF(AND(C166="Levelező",B166="RTK"),"az aktuális képzés időtartama alatt minden héten hétfő reggel 6:00 órától szombat 22:00 óráig.",IF(C166="Levelező","minden héten péntek reggel 6:00 órától szombat 22:00 óráig.",0)))," ")</f>
        <v xml:space="preserve"> </v>
      </c>
    </row>
    <row r="167" spans="2:14">
      <c r="B167" s="3"/>
      <c r="C167" s="3"/>
      <c r="F167" s="4">
        <f>IF(E167&gt;280,15,(IF(E167&gt;260,14,IF(E167&gt;240,13,IF(E167&gt;220,12,IF(E167&gt;200,11,IF(E167&gt;180,10,IF(E167&gt;160,9,IF(E167&gt;140,8,IF(E167&gt;120,7,IF(E167&gt;100,6,IF(E167&gt;80,5,IF(E167&gt;60,4,IF(E167&gt;40,3,IF(E167&gt;20,2,IF(E167&gt;0,1,0))))))))))))))))+IF(D167="igen",5,0)</f>
        <v>0</v>
      </c>
      <c r="H167" s="4">
        <f>IF(G167&gt;225,15,(IF(G167&gt;210,14,IF(G167&gt;195,13,IF(G167&gt;180,12,IF(G167&gt;165,11,IF(G167&gt;150,10,IF(G167&gt;135,9,IF(G167&gt;120,8,IF(G167&gt;105,7,IF(G167&gt;90,6,IF(G167&gt;75,5,IF(G167&gt;60,4,IF(G167&gt;45,3,IF(G167&gt;30,2,IF(G167&gt;0,1,0))))))))))))))))</f>
        <v>0</v>
      </c>
      <c r="I167" s="4">
        <f>SUM(F167,H167)</f>
        <v>0</v>
      </c>
    </row>
    <row r="168" spans="2:14">
      <c r="F168" s="4">
        <f>IF(E168&gt;280,15,(IF(E168&gt;260,14,IF(E168&gt;240,13,IF(E168&gt;220,12,IF(E168&gt;200,11,IF(E168&gt;180,10,IF(E168&gt;160,9,IF(E168&gt;140,8,IF(E168&gt;120,7,IF(E168&gt;100,6,IF(E168&gt;80,5,IF(E168&gt;60,4,IF(E168&gt;40,3,IF(E168&gt;20,2,IF(E168&gt;0,1,0))))))))))))))))+IF(D168="igen",5,0)</f>
        <v>0</v>
      </c>
      <c r="H168" s="4">
        <f>IF(G168&gt;225,15,(IF(G168&gt;210,14,IF(G168&gt;195,13,IF(G168&gt;180,12,IF(G168&gt;165,11,IF(G168&gt;150,10,IF(G168&gt;135,9,IF(G168&gt;120,8,IF(G168&gt;105,7,IF(G168&gt;90,6,IF(G168&gt;75,5,IF(G168&gt;60,4,IF(G168&gt;45,3,IF(G168&gt;30,2,IF(G168&gt;0,1,0))))))))))))))))</f>
        <v>0</v>
      </c>
      <c r="I168" s="4">
        <f>SUM(F168,H168)</f>
        <v>0</v>
      </c>
      <c r="M168" s="9" t="str">
        <f>IF(K168="A fentiekre tekintettel parkolási férőhelyre jogosult",IF(C168="Nappali"," a Ludovika Huszár Lovarda melletti parkolóban",IF(AND(C168="Levelező",B168="RTK")," az Orczy Úti Kollégium",IF(C168="Levelező"," a Ludovika Huszár Lovarda melletti parkolóban",0)))," ")</f>
        <v xml:space="preserve"> </v>
      </c>
    </row>
    <row r="169" spans="2:14">
      <c r="B169" s="4"/>
      <c r="C169" s="4"/>
      <c r="D169" s="4"/>
      <c r="E169" s="4"/>
      <c r="F169" s="4">
        <f>IF(E169&gt;280,15,(IF(E169&gt;260,14,IF(E169&gt;240,13,IF(E169&gt;220,12,IF(E169&gt;200,11,IF(E169&gt;180,10,IF(E169&gt;160,9,IF(E169&gt;140,8,IF(E169&gt;120,7,IF(E169&gt;100,6,IF(E169&gt;80,5,IF(E169&gt;60,4,IF(E169&gt;40,3,IF(E169&gt;20,2,IF(E169&gt;0,1,0))))))))))))))))+IF(D169="igen",5,0)</f>
        <v>0</v>
      </c>
      <c r="G169" s="4"/>
      <c r="H169" s="4">
        <f>IF(G169&gt;225,15,(IF(G169&gt;210,14,IF(G169&gt;195,13,IF(G169&gt;180,12,IF(G169&gt;165,11,IF(G169&gt;150,10,IF(G169&gt;135,9,IF(G169&gt;120,8,IF(G169&gt;105,7,IF(G169&gt;90,6,IF(G169&gt;75,5,IF(G169&gt;60,4,IF(G169&gt;45,3,IF(G169&gt;30,2,IF(G169&gt;0,1,0))))))))))))))))</f>
        <v>0</v>
      </c>
      <c r="I169" s="4">
        <f>SUM(F169,H169)</f>
        <v>0</v>
      </c>
      <c r="J169" s="4"/>
      <c r="K169" s="4"/>
      <c r="L169" s="4"/>
      <c r="M169" s="5" t="str">
        <f>IF(K169="A fentiekre tekintettel parkolási férőhelyre jogosult",IF(C169="Nappali"," a Ludovika Huszár Lovarda melletti parkolóban",IF(AND(C169="Levelező",B169="RTK")," az Orczy Úti Kollégium",IF(C169="Levelező"," a Ludovika Huszár Lovarda melletti parkolóban",0)))," ")</f>
        <v xml:space="preserve"> </v>
      </c>
      <c r="N169" s="5" t="str">
        <f>IF(K169="A fentiekre tekintettel parkolási férőhelyre jogosult",IF(C169="Nappali","minden héten hétfő reggel 6:00 órától csütörtök 22:00 óráig.",IF(AND(C169="Levelező",B169="RTK"),"az aktuális képzés időtartama alatt minden héten hétfő reggel 6:00 órától szombat 22:00 óráig.",IF(C169="Levelező","minden héten péntek reggel 6:00 órától szombat 22:00 óráig.",0)))," ")</f>
        <v xml:space="preserve"> </v>
      </c>
    </row>
    <row r="170" spans="2:14">
      <c r="F170" s="4">
        <f>IF(E170&gt;280,15,(IF(E170&gt;260,14,IF(E170&gt;240,13,IF(E170&gt;220,12,IF(E170&gt;200,11,IF(E170&gt;180,10,IF(E170&gt;160,9,IF(E170&gt;140,8,IF(E170&gt;120,7,IF(E170&gt;100,6,IF(E170&gt;80,5,IF(E170&gt;60,4,IF(E170&gt;40,3,IF(E170&gt;20,2,IF(E170&gt;0,1,0))))))))))))))))+IF(D170="igen",5,0)</f>
        <v>0</v>
      </c>
      <c r="H170" s="4">
        <f>IF(G170&gt;225,15,(IF(G170&gt;210,14,IF(G170&gt;195,13,IF(G170&gt;180,12,IF(G170&gt;165,11,IF(G170&gt;150,10,IF(G170&gt;135,9,IF(G170&gt;120,8,IF(G170&gt;105,7,IF(G170&gt;90,6,IF(G170&gt;75,5,IF(G170&gt;60,4,IF(G170&gt;45,3,IF(G170&gt;30,2,IF(G170&gt;0,1,0))))))))))))))))</f>
        <v>0</v>
      </c>
      <c r="I170" s="4">
        <f>SUM(F170,H170)</f>
        <v>0</v>
      </c>
      <c r="M170" s="9" t="str">
        <f>IF(K170="A fentiekre tekintettel parkolási férőhelyre jogosult",IF(C170="Nappali"," a Ludovika Huszár Lovarda melletti parkolóban",IF(AND(C170="Levelező",B170="RTK")," az Orczy Úti Kollégium",IF(C170="Levelező"," a Ludovika Huszár Lovarda melletti parkolóban",0)))," ")</f>
        <v xml:space="preserve"> </v>
      </c>
    </row>
    <row r="171" spans="2:14">
      <c r="F171" s="4">
        <f>IF(E171&gt;280,15,(IF(E171&gt;260,14,IF(E171&gt;240,13,IF(E171&gt;220,12,IF(E171&gt;200,11,IF(E171&gt;180,10,IF(E171&gt;160,9,IF(E171&gt;140,8,IF(E171&gt;120,7,IF(E171&gt;100,6,IF(E171&gt;80,5,IF(E171&gt;60,4,IF(E171&gt;40,3,IF(E171&gt;20,2,IF(E171&gt;0,1,0))))))))))))))))+IF(D171="igen",5,0)</f>
        <v>0</v>
      </c>
      <c r="H171" s="4">
        <f>IF(G171&gt;225,15,(IF(G171&gt;210,14,IF(G171&gt;195,13,IF(G171&gt;180,12,IF(G171&gt;165,11,IF(G171&gt;150,10,IF(G171&gt;135,9,IF(G171&gt;120,8,IF(G171&gt;105,7,IF(G171&gt;90,6,IF(G171&gt;75,5,IF(G171&gt;60,4,IF(G171&gt;45,3,IF(G171&gt;30,2,IF(G171&gt;0,1,0))))))))))))))))</f>
        <v>0</v>
      </c>
      <c r="I171" s="4">
        <f>SUM(F171,H171)</f>
        <v>0</v>
      </c>
      <c r="M171" s="9" t="str">
        <f>IF(K171="A fentiekre tekintettel parkolási férőhelyre jogosult",IF(C171="Nappali"," a Ludovika Huszár Lovarda melletti parkolóban",IF(AND(C171="Levelező",B171="RTK")," az Orczy Úti Kollégium",IF(C171="Levelező"," a Ludovika Huszár Lovarda melletti parkolóban",0)))," ")</f>
        <v xml:space="preserve"> </v>
      </c>
    </row>
    <row r="172" spans="2:14">
      <c r="B172" s="4"/>
      <c r="C172" s="4"/>
      <c r="D172" s="4"/>
      <c r="E172" s="4"/>
      <c r="F172" s="4">
        <f>IF(E172&gt;280,15,(IF(E172&gt;260,14,IF(E172&gt;240,13,IF(E172&gt;220,12,IF(E172&gt;200,11,IF(E172&gt;180,10,IF(E172&gt;160,9,IF(E172&gt;140,8,IF(E172&gt;120,7,IF(E172&gt;100,6,IF(E172&gt;80,5,IF(E172&gt;60,4,IF(E172&gt;40,3,IF(E172&gt;20,2,IF(E172&gt;0,1,0))))))))))))))))+IF(D172="igen",5,0)</f>
        <v>0</v>
      </c>
      <c r="G172" s="4"/>
      <c r="H172" s="4">
        <f>IF(G172&gt;225,15,(IF(G172&gt;210,14,IF(G172&gt;195,13,IF(G172&gt;180,12,IF(G172&gt;165,11,IF(G172&gt;150,10,IF(G172&gt;135,9,IF(G172&gt;120,8,IF(G172&gt;105,7,IF(G172&gt;90,6,IF(G172&gt;75,5,IF(G172&gt;60,4,IF(G172&gt;45,3,IF(G172&gt;30,2,IF(G172&gt;0,1,0))))))))))))))))</f>
        <v>0</v>
      </c>
      <c r="I172" s="4">
        <f>SUM(F172,H172)</f>
        <v>0</v>
      </c>
      <c r="J172" s="4"/>
      <c r="K172" s="4"/>
      <c r="L172" s="4"/>
      <c r="M172" s="5" t="str">
        <f>IF(K172="A fentiekre tekintettel parkolási férőhelyre jogosult",IF(C172="Nappali"," a Ludovika Huszár Lovarda melletti parkolóban",IF(AND(C172="Levelező",B172="RTK")," az Orczy Úti Kollégium",IF(C172="Levelező"," a Ludovika Huszár Lovarda melletti parkolóban",0)))," ")</f>
        <v xml:space="preserve"> </v>
      </c>
      <c r="N172" s="5" t="str">
        <f>IF(K172="A fentiekre tekintettel parkolási férőhelyre jogosult",IF(C172="Nappali","minden héten hétfő reggel 6:00 órától csütörtök 22:00 óráig.",IF(AND(C172="Levelező",B172="RTK"),"az aktuális képzés időtartama alatt minden héten hétfő reggel 6:00 órától szombat 22:00 óráig.",IF(C172="Levelező","minden héten péntek reggel 6:00 órától szombat 22:00 óráig.",0)))," ")</f>
        <v xml:space="preserve"> </v>
      </c>
    </row>
    <row r="173" spans="2:14">
      <c r="B173" s="4"/>
      <c r="C173" s="4"/>
      <c r="D173" s="4"/>
      <c r="E173" s="4"/>
      <c r="F173" s="4">
        <f>IF(E173&gt;280,15,(IF(E173&gt;260,14,IF(E173&gt;240,13,IF(E173&gt;220,12,IF(E173&gt;200,11,IF(E173&gt;180,10,IF(E173&gt;160,9,IF(E173&gt;140,8,IF(E173&gt;120,7,IF(E173&gt;100,6,IF(E173&gt;80,5,IF(E173&gt;60,4,IF(E173&gt;40,3,IF(E173&gt;20,2,IF(E173&gt;0,1,0))))))))))))))))+IF(D173="igen",5,0)</f>
        <v>0</v>
      </c>
      <c r="G173" s="4"/>
      <c r="H173" s="4">
        <f>IF(G173&gt;225,15,(IF(G173&gt;210,14,IF(G173&gt;195,13,IF(G173&gt;180,12,IF(G173&gt;165,11,IF(G173&gt;150,10,IF(G173&gt;135,9,IF(G173&gt;120,8,IF(G173&gt;105,7,IF(G173&gt;90,6,IF(G173&gt;75,5,IF(G173&gt;60,4,IF(G173&gt;45,3,IF(G173&gt;30,2,IF(G173&gt;0,1,0))))))))))))))))</f>
        <v>0</v>
      </c>
      <c r="I173" s="4">
        <f>SUM(F173,H173)</f>
        <v>0</v>
      </c>
      <c r="J173" s="4"/>
      <c r="K173" s="4"/>
      <c r="L173" s="4"/>
      <c r="M173" s="5" t="str">
        <f>IF(K173="A fentiekre tekintettel parkolási férőhelyre jogosult",IF(C173="Nappali"," a Ludovika Huszár Lovarda melletti parkolóban",IF(AND(C173="Levelező",B173="RTK")," az Orczy Úti Kollégium",IF(C173="Levelező"," a Ludovika Huszár Lovarda melletti parkolóban",0)))," ")</f>
        <v xml:space="preserve"> </v>
      </c>
      <c r="N173" s="5" t="str">
        <f>IF(K173="A fentiekre tekintettel parkolási férőhelyre jogosult",IF(C173="Nappali","minden héten hétfő reggel 6:00 órától csütörtök 22:00 óráig.",IF(AND(C173="Levelező",B173="RTK"),"az aktuális képzés időtartama alatt minden héten hétfő reggel 6:00 órától szombat 22:00 óráig.",IF(C173="Levelező","minden héten péntek reggel 6:00 órától szombat 22:00 óráig.",0)))," ")</f>
        <v xml:space="preserve"> </v>
      </c>
    </row>
    <row r="174" spans="2:14">
      <c r="B174" s="4"/>
      <c r="C174" s="4"/>
      <c r="F174" s="4">
        <f>IF(E174&gt;280,15,(IF(E174&gt;260,14,IF(E174&gt;240,13,IF(E174&gt;220,12,IF(E174&gt;200,11,IF(E174&gt;180,10,IF(E174&gt;160,9,IF(E174&gt;140,8,IF(E174&gt;120,7,IF(E174&gt;100,6,IF(E174&gt;80,5,IF(E174&gt;60,4,IF(E174&gt;40,3,IF(E174&gt;20,2,IF(E174&gt;0,1,0))))))))))))))))+IF(D174="igen",5,0)</f>
        <v>0</v>
      </c>
      <c r="H174" s="4">
        <f>IF(G174&gt;225,15,(IF(G174&gt;210,14,IF(G174&gt;195,13,IF(G174&gt;180,12,IF(G174&gt;165,11,IF(G174&gt;150,10,IF(G174&gt;135,9,IF(G174&gt;120,8,IF(G174&gt;105,7,IF(G174&gt;90,6,IF(G174&gt;75,5,IF(G174&gt;60,4,IF(G174&gt;45,3,IF(G174&gt;30,2,IF(G174&gt;0,1,0))))))))))))))))</f>
        <v>0</v>
      </c>
      <c r="I174" s="4">
        <f>SUM(F174,H174)</f>
        <v>0</v>
      </c>
    </row>
    <row r="175" spans="2:14">
      <c r="F175" s="4">
        <f>IF(E175&gt;280,15,(IF(E175&gt;260,14,IF(E175&gt;240,13,IF(E175&gt;220,12,IF(E175&gt;200,11,IF(E175&gt;180,10,IF(E175&gt;160,9,IF(E175&gt;140,8,IF(E175&gt;120,7,IF(E175&gt;100,6,IF(E175&gt;80,5,IF(E175&gt;60,4,IF(E175&gt;40,3,IF(E175&gt;20,2,IF(E175&gt;0,1,0))))))))))))))))+IF(D175="igen",5,0)</f>
        <v>0</v>
      </c>
      <c r="H175" s="4">
        <f>IF(G175&gt;225,15,(IF(G175&gt;210,14,IF(G175&gt;195,13,IF(G175&gt;180,12,IF(G175&gt;165,11,IF(G175&gt;150,10,IF(G175&gt;135,9,IF(G175&gt;120,8,IF(G175&gt;105,7,IF(G175&gt;90,6,IF(G175&gt;75,5,IF(G175&gt;60,4,IF(G175&gt;45,3,IF(G175&gt;30,2,IF(G175&gt;0,1,0))))))))))))))))</f>
        <v>0</v>
      </c>
      <c r="I175" s="4">
        <f>SUM(F175,H175)</f>
        <v>0</v>
      </c>
      <c r="M175" s="9" t="str">
        <f>IF(K175="A fentiekre tekintettel parkolási férőhelyre jogosult",IF(C175="Nappali"," a Ludovika Huszár Lovarda melletti parkolóban",IF(AND(C175="Levelező",B175="RTK")," az Orczy Úti Kollégium",IF(C175="Levelező"," a Ludovika Huszár Lovarda melletti parkolóban",0)))," ")</f>
        <v xml:space="preserve"> </v>
      </c>
    </row>
    <row r="176" spans="2:14">
      <c r="F176" s="4">
        <f>IF(E176&gt;280,15,(IF(E176&gt;260,14,IF(E176&gt;240,13,IF(E176&gt;220,12,IF(E176&gt;200,11,IF(E176&gt;180,10,IF(E176&gt;160,9,IF(E176&gt;140,8,IF(E176&gt;120,7,IF(E176&gt;100,6,IF(E176&gt;80,5,IF(E176&gt;60,4,IF(E176&gt;40,3,IF(E176&gt;20,2,IF(E176&gt;0,1,0))))))))))))))))+IF(D176="igen",5,0)</f>
        <v>0</v>
      </c>
      <c r="H176" s="4">
        <f>IF(G176&gt;225,15,(IF(G176&gt;210,14,IF(G176&gt;195,13,IF(G176&gt;180,12,IF(G176&gt;165,11,IF(G176&gt;150,10,IF(G176&gt;135,9,IF(G176&gt;120,8,IF(G176&gt;105,7,IF(G176&gt;90,6,IF(G176&gt;75,5,IF(G176&gt;60,4,IF(G176&gt;45,3,IF(G176&gt;30,2,IF(G176&gt;0,1,0))))))))))))))))</f>
        <v>0</v>
      </c>
      <c r="I176" s="4">
        <f>SUM(F176,H176)</f>
        <v>0</v>
      </c>
      <c r="M176" s="9" t="str">
        <f>IF(K176="A fentiekre tekintettel parkolási férőhelyre jogosult",IF(C176="Nappali"," a Ludovika Huszár Lovarda melletti parkolóban",IF(AND(C176="Levelező",B176="RTK")," az Orczy Úti Kollégium",IF(C176="Levelező"," a Ludovika Huszár Lovarda melletti parkolóban",0)))," ")</f>
        <v xml:space="preserve"> </v>
      </c>
    </row>
    <row r="177" spans="1:14">
      <c r="B177" s="4"/>
      <c r="C177" s="4"/>
      <c r="D177" s="4"/>
      <c r="E177" s="4"/>
      <c r="F177" s="4">
        <f>IF(E177&gt;280,15,(IF(E177&gt;260,14,IF(E177&gt;240,13,IF(E177&gt;220,12,IF(E177&gt;200,11,IF(E177&gt;180,10,IF(E177&gt;160,9,IF(E177&gt;140,8,IF(E177&gt;120,7,IF(E177&gt;100,6,IF(E177&gt;80,5,IF(E177&gt;60,4,IF(E177&gt;40,3,IF(E177&gt;20,2,IF(E177&gt;0,1,0))))))))))))))))+IF(D177="igen",5,0)</f>
        <v>0</v>
      </c>
      <c r="G177" s="4"/>
      <c r="H177" s="4">
        <f>IF(G177&gt;225,15,(IF(G177&gt;210,14,IF(G177&gt;195,13,IF(G177&gt;180,12,IF(G177&gt;165,11,IF(G177&gt;150,10,IF(G177&gt;135,9,IF(G177&gt;120,8,IF(G177&gt;105,7,IF(G177&gt;90,6,IF(G177&gt;75,5,IF(G177&gt;60,4,IF(G177&gt;45,3,IF(G177&gt;30,2,IF(G177&gt;0,1,0))))))))))))))))</f>
        <v>0</v>
      </c>
      <c r="I177" s="4">
        <f>SUM(F177,H177)</f>
        <v>0</v>
      </c>
      <c r="J177" s="4"/>
      <c r="K177" s="4"/>
      <c r="L177" s="4"/>
      <c r="M177" s="5" t="str">
        <f>IF(K177="A fentiekre tekintettel parkolási férőhelyre jogosult",IF(C177="Nappali"," a Ludovika Huszár Lovarda melletti parkolóban",IF(AND(C177="Levelező",B177="RTK")," az Orczy Úti Kollégium",IF(C177="Levelező"," a Ludovika Huszár Lovarda melletti parkolóban",0)))," ")</f>
        <v xml:space="preserve"> </v>
      </c>
      <c r="N177" s="5" t="str">
        <f>IF(K177="A fentiekre tekintettel parkolási férőhelyre jogosult",IF(C177="Nappali","minden héten hétfő reggel 6:00 órától csütörtök 22:00 óráig.",IF(AND(C177="Levelező",B177="RTK"),"az aktuális képzés időtartama alatt minden héten hétfő reggel 6:00 órától szombat 22:00 óráig.",IF(C177="Levelező","minden héten péntek reggel 6:00 órától szombat 22:00 óráig.",0)))," ")</f>
        <v xml:space="preserve"> </v>
      </c>
    </row>
    <row r="178" spans="1:14">
      <c r="F178" s="4">
        <f>IF(E178&gt;280,15,(IF(E178&gt;260,14,IF(E178&gt;240,13,IF(E178&gt;220,12,IF(E178&gt;200,11,IF(E178&gt;180,10,IF(E178&gt;160,9,IF(E178&gt;140,8,IF(E178&gt;120,7,IF(E178&gt;100,6,IF(E178&gt;80,5,IF(E178&gt;60,4,IF(E178&gt;40,3,IF(E178&gt;20,2,IF(E178&gt;0,1,0))))))))))))))))+IF(D178="igen",5,0)</f>
        <v>0</v>
      </c>
      <c r="H178" s="4">
        <f>IF(G178&gt;225,15,(IF(G178&gt;210,14,IF(G178&gt;195,13,IF(G178&gt;180,12,IF(G178&gt;165,11,IF(G178&gt;150,10,IF(G178&gt;135,9,IF(G178&gt;120,8,IF(G178&gt;105,7,IF(G178&gt;90,6,IF(G178&gt;75,5,IF(G178&gt;60,4,IF(G178&gt;45,3,IF(G178&gt;30,2,IF(G178&gt;0,1,0))))))))))))))))</f>
        <v>0</v>
      </c>
      <c r="I178" s="4">
        <f>SUM(F178,H178)</f>
        <v>0</v>
      </c>
      <c r="M178" s="9" t="str">
        <f>IF(K178="A fentiekre tekintettel parkolási férőhelyre jogosult",IF(C178="Nappali"," a Ludovika Huszár Lovarda melletti parkolóban",IF(AND(C178="Levelező",B178="RTK")," az Orczy Úti Kollégium",IF(C178="Levelező"," a Ludovika Huszár Lovarda melletti parkolóban",0)))," ")</f>
        <v xml:space="preserve"> </v>
      </c>
    </row>
    <row r="179" spans="1:14">
      <c r="F179" s="4">
        <f>IF(E179&gt;280,15,(IF(E179&gt;260,14,IF(E179&gt;240,13,IF(E179&gt;220,12,IF(E179&gt;200,11,IF(E179&gt;180,10,IF(E179&gt;160,9,IF(E179&gt;140,8,IF(E179&gt;120,7,IF(E179&gt;100,6,IF(E179&gt;80,5,IF(E179&gt;60,4,IF(E179&gt;40,3,IF(E179&gt;20,2,IF(E179&gt;0,1,0))))))))))))))))+IF(D179="igen",5,0)</f>
        <v>0</v>
      </c>
      <c r="H179" s="4">
        <f>IF(G179&gt;225,15,(IF(G179&gt;210,14,IF(G179&gt;195,13,IF(G179&gt;180,12,IF(G179&gt;165,11,IF(G179&gt;150,10,IF(G179&gt;135,9,IF(G179&gt;120,8,IF(G179&gt;105,7,IF(G179&gt;90,6,IF(G179&gt;75,5,IF(G179&gt;60,4,IF(G179&gt;45,3,IF(G179&gt;30,2,IF(G179&gt;0,1,0))))))))))))))))</f>
        <v>0</v>
      </c>
      <c r="I179" s="4">
        <f>SUM(F179,H179)</f>
        <v>0</v>
      </c>
    </row>
    <row r="180" spans="1:14">
      <c r="B180" s="4"/>
      <c r="C180" s="4"/>
      <c r="F180" s="4">
        <f>IF(E180&gt;280,15,(IF(E180&gt;260,14,IF(E180&gt;240,13,IF(E180&gt;220,12,IF(E180&gt;200,11,IF(E180&gt;180,10,IF(E180&gt;160,9,IF(E180&gt;140,8,IF(E180&gt;120,7,IF(E180&gt;100,6,IF(E180&gt;80,5,IF(E180&gt;60,4,IF(E180&gt;40,3,IF(E180&gt;20,2,IF(E180&gt;0,1,0))))))))))))))))+IF(D180="igen",5,0)</f>
        <v>0</v>
      </c>
      <c r="H180" s="4">
        <f>IF(G180&gt;225,15,(IF(G180&gt;210,14,IF(G180&gt;195,13,IF(G180&gt;180,12,IF(G180&gt;165,11,IF(G180&gt;150,10,IF(G180&gt;135,9,IF(G180&gt;120,8,IF(G180&gt;105,7,IF(G180&gt;90,6,IF(G180&gt;75,5,IF(G180&gt;60,4,IF(G180&gt;45,3,IF(G180&gt;30,2,IF(G180&gt;0,1,0))))))))))))))))</f>
        <v>0</v>
      </c>
      <c r="I180" s="4">
        <f>SUM(F180,H180)</f>
        <v>0</v>
      </c>
    </row>
    <row r="181" spans="1:14">
      <c r="F181" s="4">
        <f>IF(E181&gt;280,15,(IF(E181&gt;260,14,IF(E181&gt;240,13,IF(E181&gt;220,12,IF(E181&gt;200,11,IF(E181&gt;180,10,IF(E181&gt;160,9,IF(E181&gt;140,8,IF(E181&gt;120,7,IF(E181&gt;100,6,IF(E181&gt;80,5,IF(E181&gt;60,4,IF(E181&gt;40,3,IF(E181&gt;20,2,IF(E181&gt;0,1,0))))))))))))))))+IF(D181="igen",5,0)</f>
        <v>0</v>
      </c>
      <c r="H181" s="4">
        <f>IF(G181&gt;225,15,(IF(G181&gt;210,14,IF(G181&gt;195,13,IF(G181&gt;180,12,IF(G181&gt;165,11,IF(G181&gt;150,10,IF(G181&gt;135,9,IF(G181&gt;120,8,IF(G181&gt;105,7,IF(G181&gt;90,6,IF(G181&gt;75,5,IF(G181&gt;60,4,IF(G181&gt;45,3,IF(G181&gt;30,2,IF(G181&gt;0,1,0))))))))))))))))</f>
        <v>0</v>
      </c>
      <c r="I181" s="4">
        <f>SUM(F181,H181)</f>
        <v>0</v>
      </c>
    </row>
    <row r="182" spans="1:14">
      <c r="F182" s="4">
        <f>IF(E182&gt;280,15,(IF(E182&gt;260,14,IF(E182&gt;240,13,IF(E182&gt;220,12,IF(E182&gt;200,11,IF(E182&gt;180,10,IF(E182&gt;160,9,IF(E182&gt;140,8,IF(E182&gt;120,7,IF(E182&gt;100,6,IF(E182&gt;80,5,IF(E182&gt;60,4,IF(E182&gt;40,3,IF(E182&gt;20,2,IF(E182&gt;0,1,0))))))))))))))))+IF(D182="igen",5,0)</f>
        <v>0</v>
      </c>
      <c r="H182" s="4">
        <f>IF(G182&gt;225,15,(IF(G182&gt;210,14,IF(G182&gt;195,13,IF(G182&gt;180,12,IF(G182&gt;165,11,IF(G182&gt;150,10,IF(G182&gt;135,9,IF(G182&gt;120,8,IF(G182&gt;105,7,IF(G182&gt;90,6,IF(G182&gt;75,5,IF(G182&gt;60,4,IF(G182&gt;45,3,IF(G182&gt;30,2,IF(G182&gt;0,1,0))))))))))))))))</f>
        <v>0</v>
      </c>
      <c r="I182" s="4">
        <f>SUM(F182,H182)</f>
        <v>0</v>
      </c>
    </row>
    <row r="183" spans="1:14">
      <c r="F183" s="4">
        <f>IF(E183&gt;280,15,(IF(E183&gt;260,14,IF(E183&gt;240,13,IF(E183&gt;220,12,IF(E183&gt;200,11,IF(E183&gt;180,10,IF(E183&gt;160,9,IF(E183&gt;140,8,IF(E183&gt;120,7,IF(E183&gt;100,6,IF(E183&gt;80,5,IF(E183&gt;60,4,IF(E183&gt;40,3,IF(E183&gt;20,2,IF(E183&gt;0,1,0))))))))))))))))+IF(D183="igen",5,0)</f>
        <v>0</v>
      </c>
      <c r="H183" s="4">
        <f>IF(G183&gt;225,15,(IF(G183&gt;210,14,IF(G183&gt;195,13,IF(G183&gt;180,12,IF(G183&gt;165,11,IF(G183&gt;150,10,IF(G183&gt;135,9,IF(G183&gt;120,8,IF(G183&gt;105,7,IF(G183&gt;90,6,IF(G183&gt;75,5,IF(G183&gt;60,4,IF(G183&gt;45,3,IF(G183&gt;30,2,IF(G183&gt;0,1,0))))))))))))))))</f>
        <v>0</v>
      </c>
      <c r="I183" s="4">
        <f>SUM(F183,H183)</f>
        <v>0</v>
      </c>
    </row>
    <row r="184" spans="1:14">
      <c r="F184" s="4">
        <f>IF(E184&gt;280,15,(IF(E184&gt;260,14,IF(E184&gt;240,13,IF(E184&gt;220,12,IF(E184&gt;200,11,IF(E184&gt;180,10,IF(E184&gt;160,9,IF(E184&gt;140,8,IF(E184&gt;120,7,IF(E184&gt;100,6,IF(E184&gt;80,5,IF(E184&gt;60,4,IF(E184&gt;40,3,IF(E184&gt;20,2,IF(E184&gt;0,1,0))))))))))))))))+IF(D184="igen",5,0)</f>
        <v>0</v>
      </c>
      <c r="H184" s="4">
        <f>IF(G184&gt;225,15,(IF(G184&gt;210,14,IF(G184&gt;195,13,IF(G184&gt;180,12,IF(G184&gt;165,11,IF(G184&gt;150,10,IF(G184&gt;135,9,IF(G184&gt;120,8,IF(G184&gt;105,7,IF(G184&gt;90,6,IF(G184&gt;75,5,IF(G184&gt;60,4,IF(G184&gt;45,3,IF(G184&gt;30,2,IF(G184&gt;0,1,0))))))))))))))))</f>
        <v>0</v>
      </c>
      <c r="I184" s="4">
        <f>SUM(F184,H184)</f>
        <v>0</v>
      </c>
    </row>
    <row r="185" spans="1:14">
      <c r="B185" s="4"/>
      <c r="C185" s="4"/>
      <c r="F185" s="4">
        <f>IF(E185&gt;280,15,(IF(E185&gt;260,14,IF(E185&gt;240,13,IF(E185&gt;220,12,IF(E185&gt;200,11,IF(E185&gt;180,10,IF(E185&gt;160,9,IF(E185&gt;140,8,IF(E185&gt;120,7,IF(E185&gt;100,6,IF(E185&gt;80,5,IF(E185&gt;60,4,IF(E185&gt;40,3,IF(E185&gt;20,2,IF(E185&gt;0,1,0))))))))))))))))+IF(D185="igen",5,0)</f>
        <v>0</v>
      </c>
      <c r="H185" s="4">
        <f>IF(G185&gt;225,15,(IF(G185&gt;210,14,IF(G185&gt;195,13,IF(G185&gt;180,12,IF(G185&gt;165,11,IF(G185&gt;150,10,IF(G185&gt;135,9,IF(G185&gt;120,8,IF(G185&gt;105,7,IF(G185&gt;90,6,IF(G185&gt;75,5,IF(G185&gt;60,4,IF(G185&gt;45,3,IF(G185&gt;30,2,IF(G185&gt;0,1,0))))))))))))))))</f>
        <v>0</v>
      </c>
      <c r="I185" s="4">
        <f>SUM(F185,H185)</f>
        <v>0</v>
      </c>
    </row>
    <row r="186" spans="1:14">
      <c r="F186" s="4">
        <f>IF(E186&gt;280,15,(IF(E186&gt;260,14,IF(E186&gt;240,13,IF(E186&gt;220,12,IF(E186&gt;200,11,IF(E186&gt;180,10,IF(E186&gt;160,9,IF(E186&gt;140,8,IF(E186&gt;120,7,IF(E186&gt;100,6,IF(E186&gt;80,5,IF(E186&gt;60,4,IF(E186&gt;40,3,IF(E186&gt;20,2,IF(E186&gt;0,1,0))))))))))))))))+IF(D186="igen",5,0)</f>
        <v>0</v>
      </c>
      <c r="H186" s="4">
        <f>IF(G186&gt;225,15,(IF(G186&gt;210,14,IF(G186&gt;195,13,IF(G186&gt;180,12,IF(G186&gt;165,11,IF(G186&gt;150,10,IF(G186&gt;135,9,IF(G186&gt;120,8,IF(G186&gt;105,7,IF(G186&gt;90,6,IF(G186&gt;75,5,IF(G186&gt;60,4,IF(G186&gt;45,3,IF(G186&gt;30,2,IF(G186&gt;0,1,0))))))))))))))))</f>
        <v>0</v>
      </c>
      <c r="I186" s="4">
        <f>SUM(F186,H186)</f>
        <v>0</v>
      </c>
    </row>
    <row r="187" spans="1:14">
      <c r="F187" s="4">
        <f>IF(E187&gt;280,15,(IF(E187&gt;260,14,IF(E187&gt;240,13,IF(E187&gt;220,12,IF(E187&gt;200,11,IF(E187&gt;180,10,IF(E187&gt;160,9,IF(E187&gt;140,8,IF(E187&gt;120,7,IF(E187&gt;100,6,IF(E187&gt;80,5,IF(E187&gt;60,4,IF(E187&gt;40,3,IF(E187&gt;20,2,IF(E187&gt;0,1,0))))))))))))))))+IF(D187="igen",5,0)</f>
        <v>0</v>
      </c>
      <c r="H187" s="4">
        <f>IF(G187&gt;225,15,(IF(G187&gt;210,14,IF(G187&gt;195,13,IF(G187&gt;180,12,IF(G187&gt;165,11,IF(G187&gt;150,10,IF(G187&gt;135,9,IF(G187&gt;120,8,IF(G187&gt;105,7,IF(G187&gt;90,6,IF(G187&gt;75,5,IF(G187&gt;60,4,IF(G187&gt;45,3,IF(G187&gt;30,2,IF(G187&gt;0,1,0))))))))))))))))</f>
        <v>0</v>
      </c>
      <c r="I187" s="4">
        <f>SUM(F187,H187)</f>
        <v>0</v>
      </c>
    </row>
    <row r="188" spans="1:14">
      <c r="F188" s="4">
        <f>IF(E188&gt;280,15,(IF(E188&gt;260,14,IF(E188&gt;240,13,IF(E188&gt;220,12,IF(E188&gt;200,11,IF(E188&gt;180,10,IF(E188&gt;160,9,IF(E188&gt;140,8,IF(E188&gt;120,7,IF(E188&gt;100,6,IF(E188&gt;80,5,IF(E188&gt;60,4,IF(E188&gt;40,3,IF(E188&gt;20,2,IF(E188&gt;0,1,0))))))))))))))))+IF(D188="igen",5,0)</f>
        <v>0</v>
      </c>
      <c r="H188" s="4">
        <f>IF(G188&gt;225,15,(IF(G188&gt;210,14,IF(G188&gt;195,13,IF(G188&gt;180,12,IF(G188&gt;165,11,IF(G188&gt;150,10,IF(G188&gt;135,9,IF(G188&gt;120,8,IF(G188&gt;105,7,IF(G188&gt;90,6,IF(G188&gt;75,5,IF(G188&gt;60,4,IF(G188&gt;45,3,IF(G188&gt;30,2,IF(G188&gt;0,1,0))))))))))))))))</f>
        <v>0</v>
      </c>
      <c r="I188" s="4">
        <f>SUM(F188,H188)</f>
        <v>0</v>
      </c>
    </row>
    <row r="189" spans="1:14">
      <c r="F189" s="4">
        <f>IF(E189&gt;280,15,(IF(E189&gt;260,14,IF(E189&gt;240,13,IF(E189&gt;220,12,IF(E189&gt;200,11,IF(E189&gt;180,10,IF(E189&gt;160,9,IF(E189&gt;140,8,IF(E189&gt;120,7,IF(E189&gt;100,6,IF(E189&gt;80,5,IF(E189&gt;60,4,IF(E189&gt;40,3,IF(E189&gt;20,2,IF(E189&gt;0,1,0))))))))))))))))+IF(D189="igen",5,0)</f>
        <v>0</v>
      </c>
      <c r="H189" s="4">
        <f>IF(G189&gt;225,15,(IF(G189&gt;210,14,IF(G189&gt;195,13,IF(G189&gt;180,12,IF(G189&gt;165,11,IF(G189&gt;150,10,IF(G189&gt;135,9,IF(G189&gt;120,8,IF(G189&gt;105,7,IF(G189&gt;90,6,IF(G189&gt;75,5,IF(G189&gt;60,4,IF(G189&gt;45,3,IF(G189&gt;30,2,IF(G189&gt;0,1,0))))))))))))))))</f>
        <v>0</v>
      </c>
      <c r="I189" s="4">
        <f>SUM(F189,H189)</f>
        <v>0</v>
      </c>
    </row>
    <row r="190" spans="1:14">
      <c r="B190" s="4"/>
      <c r="C190" s="4"/>
      <c r="D190" s="4"/>
      <c r="E190" s="4"/>
      <c r="F190" s="4">
        <f>IF(E190&gt;280,15,(IF(E190&gt;260,14,IF(E190&gt;240,13,IF(E190&gt;220,12,IF(E190&gt;200,11,IF(E190&gt;180,10,IF(E190&gt;160,9,IF(E190&gt;140,8,IF(E190&gt;120,7,IF(E190&gt;100,6,IF(E190&gt;80,5,IF(E190&gt;60,4,IF(E190&gt;40,3,IF(E190&gt;20,2,IF(E190&gt;0,1,0))))))))))))))))+IF(D190="igen",5,0)</f>
        <v>0</v>
      </c>
      <c r="G190" s="4"/>
      <c r="H190" s="4">
        <f>IF(G190&gt;225,15,(IF(G190&gt;210,14,IF(G190&gt;195,13,IF(G190&gt;180,12,IF(G190&gt;165,11,IF(G190&gt;150,10,IF(G190&gt;135,9,IF(G190&gt;120,8,IF(G190&gt;105,7,IF(G190&gt;90,6,IF(G190&gt;75,5,IF(G190&gt;60,4,IF(G190&gt;45,3,IF(G190&gt;30,2,IF(G190&gt;0,1,0))))))))))))))))</f>
        <v>0</v>
      </c>
      <c r="I190" s="4">
        <f>SUM(F190,H190)</f>
        <v>0</v>
      </c>
      <c r="J190" s="4"/>
      <c r="K190" s="4"/>
      <c r="L190" s="4"/>
      <c r="M190" s="5" t="str">
        <f>IF(K190="A fentiekre tekintettel parkolási férőhelyre jogosult",IF(C190="Nappali"," a Ludovika Huszár Lovarda melletti parkolóban",IF(AND(C190="Levelező",B190="RTK")," az Orczy Úti Kollégium",IF(C190="Levelező"," a Ludovika Huszár Lovarda melletti parkolóban",0)))," ")</f>
        <v xml:space="preserve"> </v>
      </c>
      <c r="N190" s="5" t="str">
        <f>IF(K190="A fentiekre tekintettel parkolási férőhelyre jogosult",IF(C190="Nappali","minden héten hétfő reggel 6:00 órától csütörtök 22:00 óráig.",IF(AND(C190="Levelező",B190="RTK"),"az aktuális képzés időtartama alatt minden héten hétfő reggel 6:00 órától szombat 22:00 óráig.",IF(C190="Levelező","minden héten péntek reggel 6:00 órától szombat 22:00 óráig.",0)))," ")</f>
        <v xml:space="preserve"> </v>
      </c>
    </row>
    <row r="191" spans="1:14">
      <c r="A191" s="7"/>
      <c r="B191" s="7"/>
      <c r="C191" s="7"/>
      <c r="D191" s="7"/>
      <c r="E191" s="7"/>
      <c r="F191" s="7">
        <f>IF(E191&gt;280,15,(IF(E191&gt;260,14,IF(E191&gt;240,13,IF(E191&gt;220,12,IF(E191&gt;200,11,IF(E191&gt;180,10,IF(E191&gt;160,9,IF(E191&gt;140,8,IF(E191&gt;120,7,IF(E191&gt;100,6,IF(E191&gt;80,5,IF(E191&gt;60,4,IF(E191&gt;40,3,IF(E191&gt;20,2,IF(E191&gt;0,1,0))))))))))))))))+IF(D191="igen",5,0)</f>
        <v>0</v>
      </c>
      <c r="G191" s="7"/>
      <c r="H191" s="7">
        <f>IF(G191&gt;225,15,(IF(G191&gt;210,14,IF(G191&gt;195,13,IF(G191&gt;180,12,IF(G191&gt;165,11,IF(G191&gt;150,10,IF(G191&gt;135,9,IF(G191&gt;120,8,IF(G191&gt;105,7,IF(G191&gt;90,6,IF(G191&gt;75,5,IF(G191&gt;60,4,IF(G191&gt;45,3,IF(G191&gt;30,2,IF(G191&gt;0,1,0))))))))))))))))</f>
        <v>0</v>
      </c>
      <c r="I191" s="7">
        <f>SUM(F191,H191)</f>
        <v>0</v>
      </c>
      <c r="J191" s="7"/>
      <c r="K191" s="7"/>
      <c r="L191" s="7"/>
      <c r="M191" s="10" t="str">
        <f>IF(K191="A fentiekre tekintettel parkolási férőhelyre jogosult",IF(C191="Nappali"," a Ludovika Huszár Lovarda melletti parkolóban",IF(AND(C191="Levelező",B191="RTK")," az Orczy Úti Kollégium",IF(C191="Levelező"," a Ludovika Huszár Lovarda melletti parkolóban",0)))," ")</f>
        <v xml:space="preserve"> </v>
      </c>
      <c r="N191" s="10" t="str">
        <f>IF(K191="A fentiekre tekintettel parkolási férőhelyre jogosult",IF(C191="Nappali","minden héten hétfő reggel 6:00 órától csütörtök 22:00 óráig.",IF(AND(C191="Levelező",B191="RTK"),"az aktuális képzés időtartama alatt minden héten hétfő reggel 6:00 órától szombat 22:00 óráig.",IF(C191="Levelező","minden héten péntek reggel 6:00 órától szombat 22:00 óráig.",0)))," ")</f>
        <v xml:space="preserve"> </v>
      </c>
    </row>
    <row r="192" spans="1:14" s="7" customFormat="1">
      <c r="A192" s="2"/>
      <c r="B192" s="4"/>
      <c r="C192" s="4"/>
      <c r="D192" s="2"/>
      <c r="E192" s="2"/>
      <c r="F192" s="4">
        <f>IF(E192&gt;280,15,(IF(E192&gt;260,14,IF(E192&gt;240,13,IF(E192&gt;220,12,IF(E192&gt;200,11,IF(E192&gt;180,10,IF(E192&gt;160,9,IF(E192&gt;140,8,IF(E192&gt;120,7,IF(E192&gt;100,6,IF(E192&gt;80,5,IF(E192&gt;60,4,IF(E192&gt;40,3,IF(E192&gt;20,2,IF(E192&gt;0,1,0))))))))))))))))+IF(D192="igen",5,0)</f>
        <v>0</v>
      </c>
      <c r="G192" s="2"/>
      <c r="H192" s="4">
        <f>IF(G192&gt;225,15,(IF(G192&gt;210,14,IF(G192&gt;195,13,IF(G192&gt;180,12,IF(G192&gt;165,11,IF(G192&gt;150,10,IF(G192&gt;135,9,IF(G192&gt;120,8,IF(G192&gt;105,7,IF(G192&gt;90,6,IF(G192&gt;75,5,IF(G192&gt;60,4,IF(G192&gt;45,3,IF(G192&gt;30,2,IF(G192&gt;0,1,0))))))))))))))))</f>
        <v>0</v>
      </c>
      <c r="I192" s="4">
        <f>SUM(F192,H192)</f>
        <v>0</v>
      </c>
      <c r="J192" s="2"/>
      <c r="K192" s="2"/>
      <c r="L192" s="2"/>
      <c r="M192" s="2"/>
      <c r="N192" s="2"/>
    </row>
    <row r="193" spans="2:14">
      <c r="B193" s="4"/>
      <c r="C193" s="4"/>
      <c r="D193" s="4"/>
      <c r="E193" s="4"/>
      <c r="F193" s="4">
        <f>IF(E193&gt;280,15,(IF(E193&gt;260,14,IF(E193&gt;240,13,IF(E193&gt;220,12,IF(E193&gt;200,11,IF(E193&gt;180,10,IF(E193&gt;160,9,IF(E193&gt;140,8,IF(E193&gt;120,7,IF(E193&gt;100,6,IF(E193&gt;80,5,IF(E193&gt;60,4,IF(E193&gt;40,3,IF(E193&gt;20,2,IF(E193&gt;0,1,0))))))))))))))))+IF(D193="igen",5,0)</f>
        <v>0</v>
      </c>
      <c r="G193" s="4"/>
      <c r="H193" s="4">
        <f>IF(G193&gt;225,15,(IF(G193&gt;210,14,IF(G193&gt;195,13,IF(G193&gt;180,12,IF(G193&gt;165,11,IF(G193&gt;150,10,IF(G193&gt;135,9,IF(G193&gt;120,8,IF(G193&gt;105,7,IF(G193&gt;90,6,IF(G193&gt;75,5,IF(G193&gt;60,4,IF(G193&gt;45,3,IF(G193&gt;30,2,IF(G193&gt;0,1,0))))))))))))))))</f>
        <v>0</v>
      </c>
      <c r="I193" s="4">
        <f>SUM(F193,H193)</f>
        <v>0</v>
      </c>
      <c r="J193" s="4"/>
      <c r="K193" s="4"/>
      <c r="L193" s="4"/>
      <c r="M193" s="5" t="str">
        <f>IF(K193="A fentiekre tekintettel parkolási férőhelyre jogosult",IF(C193="Nappali"," a Ludovika Huszár Lovarda melletti parkolóban",IF(AND(C193="Levelező",B193="RTK")," az Orczy Úti Kollégium",IF(C193="Levelező"," a Ludovika Huszár Lovarda melletti parkolóban",0)))," ")</f>
        <v xml:space="preserve"> </v>
      </c>
      <c r="N193" s="5" t="str">
        <f>IF(K193="A fentiekre tekintettel parkolási férőhelyre jogosult",IF(C193="Nappali","minden héten hétfő reggel 6:00 órától csütörtök 22:00 óráig.",IF(AND(C193="Levelező",B193="RTK"),"az aktuális képzés időtartama alatt minden héten hétfő reggel 6:00 órától szombat 22:00 óráig.",IF(C193="Levelező","minden héten péntek reggel 6:00 órától szombat 22:00 óráig.",0)))," ")</f>
        <v xml:space="preserve"> </v>
      </c>
    </row>
    <row r="194" spans="2:14">
      <c r="B194" s="3"/>
      <c r="C194" s="3"/>
      <c r="F194" s="4">
        <f>IF(E194&gt;280,15,(IF(E194&gt;260,14,IF(E194&gt;240,13,IF(E194&gt;220,12,IF(E194&gt;200,11,IF(E194&gt;180,10,IF(E194&gt;160,9,IF(E194&gt;140,8,IF(E194&gt;120,7,IF(E194&gt;100,6,IF(E194&gt;80,5,IF(E194&gt;60,4,IF(E194&gt;40,3,IF(E194&gt;20,2,IF(E194&gt;0,1,0))))))))))))))))+IF(D194="igen",5,0)</f>
        <v>0</v>
      </c>
      <c r="H194" s="4">
        <f>IF(G194&gt;225,15,(IF(G194&gt;210,14,IF(G194&gt;195,13,IF(G194&gt;180,12,IF(G194&gt;165,11,IF(G194&gt;150,10,IF(G194&gt;135,9,IF(G194&gt;120,8,IF(G194&gt;105,7,IF(G194&gt;90,6,IF(G194&gt;75,5,IF(G194&gt;60,4,IF(G194&gt;45,3,IF(G194&gt;30,2,IF(G194&gt;0,1,0))))))))))))))))</f>
        <v>0</v>
      </c>
      <c r="I194" s="4">
        <f>SUM(F194,H194)</f>
        <v>0</v>
      </c>
    </row>
    <row r="195" spans="2:14">
      <c r="B195" s="4"/>
      <c r="C195" s="4"/>
      <c r="D195" s="4"/>
      <c r="E195" s="4"/>
      <c r="F195" s="4">
        <f>IF(E195&gt;280,15,(IF(E195&gt;260,14,IF(E195&gt;240,13,IF(E195&gt;220,12,IF(E195&gt;200,11,IF(E195&gt;180,10,IF(E195&gt;160,9,IF(E195&gt;140,8,IF(E195&gt;120,7,IF(E195&gt;100,6,IF(E195&gt;80,5,IF(E195&gt;60,4,IF(E195&gt;40,3,IF(E195&gt;20,2,IF(E195&gt;0,1,0))))))))))))))))+IF(D195="igen",5,0)</f>
        <v>0</v>
      </c>
      <c r="G195" s="4"/>
      <c r="H195" s="4">
        <f>IF(G195&gt;225,15,(IF(G195&gt;210,14,IF(G195&gt;195,13,IF(G195&gt;180,12,IF(G195&gt;165,11,IF(G195&gt;150,10,IF(G195&gt;135,9,IF(G195&gt;120,8,IF(G195&gt;105,7,IF(G195&gt;90,6,IF(G195&gt;75,5,IF(G195&gt;60,4,IF(G195&gt;45,3,IF(G195&gt;30,2,IF(G195&gt;0,1,0))))))))))))))))</f>
        <v>0</v>
      </c>
      <c r="I195" s="4">
        <f>SUM(F195,H195)</f>
        <v>0</v>
      </c>
      <c r="J195" s="4"/>
      <c r="K195" s="4"/>
      <c r="L195" s="4"/>
      <c r="M195" s="5" t="str">
        <f>IF(K195="A fentiekre tekintettel parkolási férőhelyre jogosult",IF(C195="Nappali"," a Ludovika Huszár Lovarda melletti parkolóban",IF(AND(C195="Levelező",B195="RTK")," az Orczy Úti Kollégium",IF(C195="Levelező"," a Ludovika Huszár Lovarda melletti parkolóban",0)))," ")</f>
        <v xml:space="preserve"> </v>
      </c>
      <c r="N195" s="5" t="str">
        <f>IF(K195="A fentiekre tekintettel parkolási férőhelyre jogosult",IF(C195="Nappali","minden héten hétfő reggel 6:00 órától csütörtök 22:00 óráig.",IF(AND(C195="Levelező",B195="RTK"),"az aktuális képzés időtartama alatt minden héten hétfő reggel 6:00 órától szombat 22:00 óráig.",IF(C195="Levelező","minden héten péntek reggel 6:00 órától szombat 22:00 óráig.",0)))," ")</f>
        <v xml:space="preserve"> </v>
      </c>
    </row>
    <row r="196" spans="2:14">
      <c r="F196" s="4">
        <f>IF(E196&gt;280,15,(IF(E196&gt;260,14,IF(E196&gt;240,13,IF(E196&gt;220,12,IF(E196&gt;200,11,IF(E196&gt;180,10,IF(E196&gt;160,9,IF(E196&gt;140,8,IF(E196&gt;120,7,IF(E196&gt;100,6,IF(E196&gt;80,5,IF(E196&gt;60,4,IF(E196&gt;40,3,IF(E196&gt;20,2,IF(E196&gt;0,1,0))))))))))))))))+IF(D196="igen",5,0)</f>
        <v>0</v>
      </c>
      <c r="H196" s="4">
        <f>IF(G196&gt;225,15,(IF(G196&gt;210,14,IF(G196&gt;195,13,IF(G196&gt;180,12,IF(G196&gt;165,11,IF(G196&gt;150,10,IF(G196&gt;135,9,IF(G196&gt;120,8,IF(G196&gt;105,7,IF(G196&gt;90,6,IF(G196&gt;75,5,IF(G196&gt;60,4,IF(G196&gt;45,3,IF(G196&gt;30,2,IF(G196&gt;0,1,0))))))))))))))))</f>
        <v>0</v>
      </c>
      <c r="I196" s="4">
        <f>SUM(F196,H196)</f>
        <v>0</v>
      </c>
    </row>
    <row r="197" spans="2:14">
      <c r="B197" s="4"/>
      <c r="C197" s="4"/>
      <c r="D197" s="4"/>
      <c r="E197" s="4"/>
      <c r="F197" s="4">
        <f>IF(E197&gt;280,15,(IF(E197&gt;260,14,IF(E197&gt;240,13,IF(E197&gt;220,12,IF(E197&gt;200,11,IF(E197&gt;180,10,IF(E197&gt;160,9,IF(E197&gt;140,8,IF(E197&gt;120,7,IF(E197&gt;100,6,IF(E197&gt;80,5,IF(E197&gt;60,4,IF(E197&gt;40,3,IF(E197&gt;20,2,IF(E197&gt;0,1,0))))))))))))))))+IF(D197="igen",5,0)</f>
        <v>0</v>
      </c>
      <c r="G197" s="4"/>
      <c r="H197" s="4"/>
      <c r="I197" s="4">
        <f>SUM(F197,H197)</f>
        <v>0</v>
      </c>
      <c r="J197" s="4"/>
      <c r="K197" s="4"/>
      <c r="L197" s="4"/>
      <c r="M197" s="5" t="str">
        <f>IF(K197="A fentiekre tekintettel parkolási férőhelyre jogosult",IF(C197="Nappali"," a Ludovika Huszár Lovarda melletti parkolóban",IF(AND(C197="Levelező",B197="RTK")," az Orczy Úti Kollégium",IF(C197="Levelező"," a Ludovika Huszár Lovarda melletti parkolóban",0)))," ")</f>
        <v xml:space="preserve"> </v>
      </c>
      <c r="N197" s="5" t="str">
        <f>IF(K197="A fentiekre tekintettel parkolási férőhelyre jogosult",IF(C197="Nappali","minden héten hétfő reggel 6:00 órától csütörtök 22:00 óráig.",IF(AND(C197="Levelező",B197="RTK"),"az aktuális képzés időtartama alatt minden héten hétfő reggel 6:00 órától szombat 22:00 óráig.",IF(C197="Levelező","minden héten péntek reggel 6:00 órától szombat 22:00 óráig.",0)))," ")</f>
        <v xml:space="preserve"> </v>
      </c>
    </row>
    <row r="198" spans="2:14">
      <c r="F198" s="4">
        <f>IF(E198&gt;280,15,(IF(E198&gt;260,14,IF(E198&gt;240,13,IF(E198&gt;220,12,IF(E198&gt;200,11,IF(E198&gt;180,10,IF(E198&gt;160,9,IF(E198&gt;140,8,IF(E198&gt;120,7,IF(E198&gt;100,6,IF(E198&gt;80,5,IF(E198&gt;60,4,IF(E198&gt;40,3,IF(E198&gt;20,2,IF(E198&gt;0,1,0))))))))))))))))+IF(D198="igen",5,0)</f>
        <v>0</v>
      </c>
      <c r="H198" s="4"/>
      <c r="I198" s="4">
        <f>SUM(F198,H198)</f>
        <v>0</v>
      </c>
    </row>
    <row r="199" spans="2:14">
      <c r="B199" s="4"/>
      <c r="C199" s="4"/>
      <c r="F199" s="4">
        <f>IF(E199&gt;280,15,(IF(E199&gt;260,14,IF(E199&gt;240,13,IF(E199&gt;220,12,IF(E199&gt;200,11,IF(E199&gt;180,10,IF(E199&gt;160,9,IF(E199&gt;140,8,IF(E199&gt;120,7,IF(E199&gt;100,6,IF(E199&gt;80,5,IF(E199&gt;60,4,IF(E199&gt;40,3,IF(E199&gt;20,2,IF(E199&gt;0,1,0))))))))))))))))+IF(D199="igen",5,0)</f>
        <v>0</v>
      </c>
      <c r="H199" s="4"/>
      <c r="I199" s="4">
        <f>SUM(F199,H199)</f>
        <v>0</v>
      </c>
    </row>
    <row r="200" spans="2:14">
      <c r="B200" s="4"/>
      <c r="C200" s="4"/>
      <c r="D200" s="4"/>
      <c r="E200" s="4"/>
      <c r="F200" s="4">
        <f>IF(E200&gt;280,15,(IF(E200&gt;260,14,IF(E200&gt;240,13,IF(E200&gt;220,12,IF(E200&gt;200,11,IF(E200&gt;180,10,IF(E200&gt;160,9,IF(E200&gt;140,8,IF(E200&gt;120,7,IF(E200&gt;100,6,IF(E200&gt;80,5,IF(E200&gt;60,4,IF(E200&gt;40,3,IF(E200&gt;20,2,IF(E200&gt;0,1,0))))))))))))))))+IF(D200="igen",5,0)</f>
        <v>0</v>
      </c>
      <c r="G200" s="4"/>
      <c r="H200" s="4"/>
      <c r="I200" s="4">
        <f>SUM(F200,H200)</f>
        <v>0</v>
      </c>
      <c r="J200" s="4"/>
      <c r="K200" s="4"/>
      <c r="L200" s="4"/>
      <c r="M200" s="5" t="str">
        <f>IF(K200="A fentiekre tekintettel parkolási férőhelyre jogosult",IF(C200="Nappali"," a Ludovika Huszár Lovarda melletti parkolóban",IF(AND(C200="Levelező",B200="RTK")," az Orczy Úti Kollégium",IF(C200="Levelező"," a Ludovika Huszár Lovarda melletti parkolóban",0)))," ")</f>
        <v xml:space="preserve"> </v>
      </c>
      <c r="N200" s="5" t="str">
        <f>IF(K200="A fentiekre tekintettel parkolási férőhelyre jogosult",IF(C200="Nappali","minden héten hétfő reggel 6:00 órától csütörtök 22:00 óráig.",IF(AND(C200="Levelező",B200="RTK"),"az aktuális képzés időtartama alatt minden héten hétfő reggel 6:00 órától szombat 22:00 óráig.",IF(C200="Levelező","minden héten péntek reggel 6:00 órától szombat 22:00 óráig.",0)))," ")</f>
        <v xml:space="preserve"> </v>
      </c>
    </row>
    <row r="201" spans="2:14">
      <c r="B201" s="4"/>
      <c r="C201" s="4"/>
      <c r="D201" s="4"/>
      <c r="E201" s="4"/>
      <c r="F201" s="4">
        <f>IF(E201&gt;280,15,(IF(E201&gt;260,14,IF(E201&gt;240,13,IF(E201&gt;220,12,IF(E201&gt;200,11,IF(E201&gt;180,10,IF(E201&gt;160,9,IF(E201&gt;140,8,IF(E201&gt;120,7,IF(E201&gt;100,6,IF(E201&gt;80,5,IF(E201&gt;60,4,IF(E201&gt;40,3,IF(E201&gt;20,2,IF(E201&gt;0,1,0))))))))))))))))+IF(D201="igen",5,0)</f>
        <v>0</v>
      </c>
      <c r="G201" s="4"/>
      <c r="H201" s="4"/>
      <c r="I201" s="4">
        <f>SUM(F201,H201)</f>
        <v>0</v>
      </c>
      <c r="J201" s="4"/>
      <c r="K201" s="4"/>
      <c r="L201" s="4"/>
      <c r="M201" s="5" t="str">
        <f>IF(K201="A fentiekre tekintettel parkolási férőhelyre jogosult",IF(C201="Nappali"," a Ludovika Huszár Lovarda melletti parkolóban",IF(AND(C201="Levelező",B201="RTK")," az Orczy Úti Kollégium",IF(C201="Levelező"," a Ludovika Huszár Lovarda melletti parkolóban",0)))," ")</f>
        <v xml:space="preserve"> </v>
      </c>
      <c r="N201" s="5" t="str">
        <f>IF(K201="A fentiekre tekintettel parkolási férőhelyre jogosult",IF(C201="Nappali","minden héten hétfő reggel 6:00 órától csütörtök 22:00 óráig.",IF(AND(C201="Levelező",B201="RTK"),"az aktuális képzés időtartama alatt minden héten hétfő reggel 6:00 órától szombat 22:00 óráig.",IF(C201="Levelező","minden héten péntek reggel 6:00 órától szombat 22:00 óráig.",0)))," ")</f>
        <v xml:space="preserve"> </v>
      </c>
    </row>
    <row r="202" spans="2:14">
      <c r="B202" s="4"/>
      <c r="C202" s="4"/>
      <c r="D202" s="4"/>
      <c r="E202" s="4"/>
      <c r="F202" s="4">
        <f>IF(E202&gt;280,15,(IF(E202&gt;260,14,IF(E202&gt;240,13,IF(E202&gt;220,12,IF(E202&gt;200,11,IF(E202&gt;180,10,IF(E202&gt;160,9,IF(E202&gt;140,8,IF(E202&gt;120,7,IF(E202&gt;100,6,IF(E202&gt;80,5,IF(E202&gt;60,4,IF(E202&gt;40,3,IF(E202&gt;20,2,IF(E202&gt;0,1,0))))))))))))))))+IF(D202="igen",5,0)</f>
        <v>0</v>
      </c>
      <c r="G202" s="4"/>
      <c r="H202" s="4"/>
      <c r="I202" s="4">
        <f>SUM(F202,H202)</f>
        <v>0</v>
      </c>
      <c r="J202" s="4"/>
      <c r="K202" s="4"/>
      <c r="L202" s="4"/>
      <c r="M202" s="5" t="str">
        <f>IF(K202="A fentiekre tekintettel parkolási férőhelyre jogosult",IF(C202="Nappali"," a Ludovika Huszár Lovarda melletti parkolóban",IF(AND(C202="Levelező",B202="RTK")," az Orczy Úti Kollégium",IF(C202="Levelező"," a Ludovika Huszár Lovarda melletti parkolóban",0)))," ")</f>
        <v xml:space="preserve"> </v>
      </c>
      <c r="N202" s="5" t="str">
        <f>IF(K202="A fentiekre tekintettel parkolási férőhelyre jogosult",IF(C202="Nappali","minden héten hétfő reggel 6:00 órától csütörtök 22:00 óráig.",IF(AND(C202="Levelező",B202="RTK"),"az aktuális képzés időtartama alatt minden héten hétfő reggel 6:00 órától szombat 22:00 óráig.",IF(C202="Levelező","minden héten péntek reggel 6:00 órától szombat 22:00 óráig.",0)))," ")</f>
        <v xml:space="preserve"> </v>
      </c>
    </row>
    <row r="203" spans="2:14">
      <c r="B203" s="3"/>
      <c r="C203" s="3"/>
      <c r="F203" s="4">
        <f>IF(E203&gt;280,15,(IF(E203&gt;260,14,IF(E203&gt;240,13,IF(E203&gt;220,12,IF(E203&gt;200,11,IF(E203&gt;180,10,IF(E203&gt;160,9,IF(E203&gt;140,8,IF(E203&gt;120,7,IF(E203&gt;100,6,IF(E203&gt;80,5,IF(E203&gt;60,4,IF(E203&gt;40,3,IF(E203&gt;20,2,IF(E203&gt;0,1,0))))))))))))))))+IF(D203="igen",5,0)</f>
        <v>0</v>
      </c>
      <c r="H203" s="4"/>
      <c r="I203" s="4">
        <f>SUM(F203,H203)</f>
        <v>0</v>
      </c>
    </row>
    <row r="204" spans="2:14">
      <c r="B204" s="4"/>
      <c r="C204" s="4"/>
      <c r="D204" s="4"/>
      <c r="E204" s="4"/>
      <c r="F204" s="4">
        <f>IF(E204&gt;280,15,(IF(E204&gt;260,14,IF(E204&gt;240,13,IF(E204&gt;220,12,IF(E204&gt;200,11,IF(E204&gt;180,10,IF(E204&gt;160,9,IF(E204&gt;140,8,IF(E204&gt;120,7,IF(E204&gt;100,6,IF(E204&gt;80,5,IF(E204&gt;60,4,IF(E204&gt;40,3,IF(E204&gt;20,2,IF(E204&gt;0,1,0))))))))))))))))+IF(D204="igen",5,0)</f>
        <v>0</v>
      </c>
      <c r="G204" s="4"/>
      <c r="H204" s="4"/>
      <c r="I204" s="4">
        <f>SUM(F204,H204)</f>
        <v>0</v>
      </c>
      <c r="J204" s="4"/>
      <c r="K204" s="4"/>
      <c r="L204" s="4"/>
      <c r="M204" s="5" t="str">
        <f>IF(K204="A fentiekre tekintettel parkolási férőhelyre jogosult",IF(C204="Nappali"," a Ludovika Huszár Lovarda melletti parkolóban",IF(AND(C204="Levelező",B204="RTK")," az Orczy Úti Kollégium",IF(C204="Levelező"," a Ludovika Huszár Lovarda melletti parkolóban",0)))," ")</f>
        <v xml:space="preserve"> </v>
      </c>
      <c r="N204" s="5" t="str">
        <f>IF(K204="A fentiekre tekintettel parkolási férőhelyre jogosult",IF(C204="Nappali","minden héten hétfő reggel 6:00 órától csütörtök 22:00 óráig.",IF(AND(C204="Levelező",B204="RTK"),"az aktuális képzés időtartama alatt minden héten hétfő reggel 6:00 órától szombat 22:00 óráig.",IF(C204="Levelező","minden héten péntek reggel 6:00 órától szombat 22:00 óráig.",0)))," ")</f>
        <v xml:space="preserve"> </v>
      </c>
    </row>
    <row r="205" spans="2:14">
      <c r="B205" s="4"/>
      <c r="C205" s="4"/>
      <c r="D205" s="4"/>
      <c r="E205" s="4"/>
      <c r="F205" s="4">
        <f>IF(E205&gt;280,15,(IF(E205&gt;260,14,IF(E205&gt;240,13,IF(E205&gt;220,12,IF(E205&gt;200,11,IF(E205&gt;180,10,IF(E205&gt;160,9,IF(E205&gt;140,8,IF(E205&gt;120,7,IF(E205&gt;100,6,IF(E205&gt;80,5,IF(E205&gt;60,4,IF(E205&gt;40,3,IF(E205&gt;20,2,IF(E205&gt;0,1,0))))))))))))))))+IF(D205="igen",5,0)</f>
        <v>0</v>
      </c>
      <c r="G205" s="4"/>
      <c r="H205" s="4"/>
      <c r="I205" s="4">
        <f>SUM(F205,H205)</f>
        <v>0</v>
      </c>
      <c r="J205" s="4"/>
      <c r="K205" s="4"/>
      <c r="L205" s="4"/>
      <c r="M205" s="5" t="str">
        <f>IF(K205="A fentiekre tekintettel parkolási férőhelyre jogosult",IF(C205="Nappali"," a Ludovika Huszár Lovarda melletti parkolóban",IF(AND(C205="Levelező",B205="RTK")," az Orczy Úti Kollégium",IF(C205="Levelező"," a Ludovika Huszár Lovarda melletti parkolóban",0)))," ")</f>
        <v xml:space="preserve"> </v>
      </c>
      <c r="N205" s="5" t="str">
        <f>IF(K205="A fentiekre tekintettel parkolási férőhelyre jogosult",IF(C205="Nappali","minden héten hétfő reggel 6:00 órától csütörtök 22:00 óráig.",IF(AND(C205="Levelező",B205="RTK"),"az aktuális képzés időtartama alatt minden héten hétfő reggel 6:00 órától szombat 22:00 óráig.",IF(C205="Levelező","minden héten péntek reggel 6:00 órától szombat 22:00 óráig.",0)))," ")</f>
        <v xml:space="preserve"> </v>
      </c>
    </row>
    <row r="206" spans="2:14">
      <c r="B206" s="4"/>
      <c r="C206" s="4"/>
      <c r="F206" s="4">
        <f>IF(E206&gt;280,15,(IF(E206&gt;260,14,IF(E206&gt;240,13,IF(E206&gt;220,12,IF(E206&gt;200,11,IF(E206&gt;180,10,IF(E206&gt;160,9,IF(E206&gt;140,8,IF(E206&gt;120,7,IF(E206&gt;100,6,IF(E206&gt;80,5,IF(E206&gt;60,4,IF(E206&gt;40,3,IF(E206&gt;20,2,IF(E206&gt;0,1,0))))))))))))))))+IF(D206="igen",5,0)</f>
        <v>0</v>
      </c>
      <c r="H206" s="4"/>
      <c r="I206" s="4">
        <f>SUM(F206,H206)</f>
        <v>0</v>
      </c>
    </row>
    <row r="207" spans="2:14">
      <c r="B207" s="4"/>
      <c r="C207" s="4"/>
      <c r="D207" s="4"/>
      <c r="E207" s="4"/>
      <c r="F207" s="4">
        <f>IF(E207&gt;280,15,(IF(E207&gt;260,14,IF(E207&gt;240,13,IF(E207&gt;220,12,IF(E207&gt;200,11,IF(E207&gt;180,10,IF(E207&gt;160,9,IF(E207&gt;140,8,IF(E207&gt;120,7,IF(E207&gt;100,6,IF(E207&gt;80,5,IF(E207&gt;60,4,IF(E207&gt;40,3,IF(E207&gt;20,2,IF(E207&gt;0,1,0))))))))))))))))+IF(D207="igen",5,0)</f>
        <v>0</v>
      </c>
      <c r="G207" s="4"/>
      <c r="H207" s="4"/>
      <c r="I207" s="4"/>
      <c r="J207" s="4"/>
      <c r="K207" s="4"/>
      <c r="L207" s="4"/>
      <c r="M207" s="5" t="str">
        <f>IF(K207="A fentiekre tekintettel parkolási férőhelyre jogosult",IF(C207="Nappali"," a Ludovika Huszár Lovarda melletti parkolóban",IF(AND(C207="Levelező",B207="RTK")," az Orczy Úti Kollégium",IF(C207="Levelező"," a Ludovika Huszár Lovarda melletti parkolóban",0)))," ")</f>
        <v xml:space="preserve"> </v>
      </c>
      <c r="N207" s="5" t="str">
        <f>IF(K207="A fentiekre tekintettel parkolási férőhelyre jogosult",IF(C207="Nappali","minden héten hétfő reggel 6:00 órától csütörtök 22:00 óráig.",IF(AND(C207="Levelező",B207="RTK"),"az aktuális képzés időtartama alatt minden héten hétfő reggel 6:00 órától szombat 22:00 óráig.",IF(C207="Levelező","minden héten péntek reggel 6:00 órától szombat 22:00 óráig.",0)))," ")</f>
        <v xml:space="preserve"> </v>
      </c>
    </row>
    <row r="208" spans="2:14">
      <c r="B208" s="4"/>
      <c r="C208" s="4"/>
      <c r="F208" s="4">
        <f>IF(E208&gt;280,15,(IF(E208&gt;260,14,IF(E208&gt;240,13,IF(E208&gt;220,12,IF(E208&gt;200,11,IF(E208&gt;180,10,IF(E208&gt;160,9,IF(E208&gt;140,8,IF(E208&gt;120,7,IF(E208&gt;100,6,IF(E208&gt;80,5,IF(E208&gt;60,4,IF(E208&gt;40,3,IF(E208&gt;20,2,IF(E208&gt;0,1,0))))))))))))))))+IF(D208="igen",5,0)</f>
        <v>0</v>
      </c>
      <c r="H208" s="4"/>
      <c r="I208" s="4"/>
    </row>
    <row r="209" spans="1:14">
      <c r="B209" s="4"/>
      <c r="C209" s="4"/>
      <c r="F209" s="4">
        <f>IF(E209&gt;280,15,(IF(E209&gt;260,14,IF(E209&gt;240,13,IF(E209&gt;220,12,IF(E209&gt;200,11,IF(E209&gt;180,10,IF(E209&gt;160,9,IF(E209&gt;140,8,IF(E209&gt;120,7,IF(E209&gt;100,6,IF(E209&gt;80,5,IF(E209&gt;60,4,IF(E209&gt;40,3,IF(E209&gt;20,2,IF(E209&gt;0,1,0))))))))))))))))+IF(D209="igen",5,0)</f>
        <v>0</v>
      </c>
      <c r="H209" s="4"/>
      <c r="I209" s="4"/>
    </row>
    <row r="210" spans="1:14">
      <c r="F210" s="4">
        <f>IF(E210&gt;280,15,(IF(E210&gt;260,14,IF(E210&gt;240,13,IF(E210&gt;220,12,IF(E210&gt;200,11,IF(E210&gt;180,10,IF(E210&gt;160,9,IF(E210&gt;140,8,IF(E210&gt;120,7,IF(E210&gt;100,6,IF(E210&gt;80,5,IF(E210&gt;60,4,IF(E210&gt;40,3,IF(E210&gt;20,2,IF(E210&gt;0,1,0))))))))))))))))+IF(D210="igen",5,0)</f>
        <v>0</v>
      </c>
      <c r="H210" s="4"/>
      <c r="I210" s="4"/>
    </row>
    <row r="211" spans="1:14">
      <c r="F211" s="4">
        <f>IF(E211&gt;280,15,(IF(E211&gt;260,14,IF(E211&gt;240,13,IF(E211&gt;220,12,IF(E211&gt;200,11,IF(E211&gt;180,10,IF(E211&gt;160,9,IF(E211&gt;140,8,IF(E211&gt;120,7,IF(E211&gt;100,6,IF(E211&gt;80,5,IF(E211&gt;60,4,IF(E211&gt;40,3,IF(E211&gt;20,2,IF(E211&gt;0,1,0))))))))))))))))+IF(D211="igen",5,0)</f>
        <v>0</v>
      </c>
      <c r="H211" s="4"/>
      <c r="I211" s="4"/>
    </row>
    <row r="212" spans="1:14">
      <c r="F212" s="4">
        <f>IF(E212&gt;280,15,(IF(E212&gt;260,14,IF(E212&gt;240,13,IF(E212&gt;220,12,IF(E212&gt;200,11,IF(E212&gt;180,10,IF(E212&gt;160,9,IF(E212&gt;140,8,IF(E212&gt;120,7,IF(E212&gt;100,6,IF(E212&gt;80,5,IF(E212&gt;60,4,IF(E212&gt;40,3,IF(E212&gt;20,2,IF(E212&gt;0,1,0))))))))))))))))+IF(D212="igen",5,0)</f>
        <v>0</v>
      </c>
      <c r="H212" s="4"/>
      <c r="I212" s="4"/>
    </row>
    <row r="213" spans="1:14">
      <c r="F213" s="4">
        <f>IF(E213&gt;280,15,(IF(E213&gt;260,14,IF(E213&gt;240,13,IF(E213&gt;220,12,IF(E213&gt;200,11,IF(E213&gt;180,10,IF(E213&gt;160,9,IF(E213&gt;140,8,IF(E213&gt;120,7,IF(E213&gt;100,6,IF(E213&gt;80,5,IF(E213&gt;60,4,IF(E213&gt;40,3,IF(E213&gt;20,2,IF(E213&gt;0,1,0))))))))))))))))+IF(D213="igen",5,0)</f>
        <v>0</v>
      </c>
      <c r="H213" s="4"/>
      <c r="I213" s="4"/>
    </row>
    <row r="214" spans="1:14">
      <c r="F214" s="4">
        <f>IF(E214&gt;280,15,(IF(E214&gt;260,14,IF(E214&gt;240,13,IF(E214&gt;220,12,IF(E214&gt;200,11,IF(E214&gt;180,10,IF(E214&gt;160,9,IF(E214&gt;140,8,IF(E214&gt;120,7,IF(E214&gt;100,6,IF(E214&gt;80,5,IF(E214&gt;60,4,IF(E214&gt;40,3,IF(E214&gt;20,2,IF(E214&gt;0,1,0))))))))))))))))+IF(D214="igen",5,0)</f>
        <v>0</v>
      </c>
      <c r="H214" s="4"/>
      <c r="I214" s="4"/>
    </row>
    <row r="215" spans="1:14">
      <c r="F215" s="4">
        <f>IF(E215&gt;280,15,(IF(E215&gt;260,14,IF(E215&gt;240,13,IF(E215&gt;220,12,IF(E215&gt;200,11,IF(E215&gt;180,10,IF(E215&gt;160,9,IF(E215&gt;140,8,IF(E215&gt;120,7,IF(E215&gt;100,6,IF(E215&gt;80,5,IF(E215&gt;60,4,IF(E215&gt;40,3,IF(E215&gt;20,2,IF(E215&gt;0,1,0))))))))))))))))+IF(D215="igen",5,0)</f>
        <v>0</v>
      </c>
      <c r="H215" s="4"/>
      <c r="I215" s="4"/>
    </row>
    <row r="216" spans="1:14">
      <c r="F216" s="4">
        <f>IF(E216&gt;280,15,(IF(E216&gt;260,14,IF(E216&gt;240,13,IF(E216&gt;220,12,IF(E216&gt;200,11,IF(E216&gt;180,10,IF(E216&gt;160,9,IF(E216&gt;140,8,IF(E216&gt;120,7,IF(E216&gt;100,6,IF(E216&gt;80,5,IF(E216&gt;60,4,IF(E216&gt;40,3,IF(E216&gt;20,2,IF(E216&gt;0,1,0))))))))))))))))+IF(D216="igen",5,0)</f>
        <v>0</v>
      </c>
      <c r="H216" s="4"/>
      <c r="I216" s="4"/>
    </row>
    <row r="217" spans="1:14">
      <c r="F217" s="4">
        <f>IF(E217&gt;280,15,(IF(E217&gt;260,14,IF(E217&gt;240,13,IF(E217&gt;220,12,IF(E217&gt;200,11,IF(E217&gt;180,10,IF(E217&gt;160,9,IF(E217&gt;140,8,IF(E217&gt;120,7,IF(E217&gt;100,6,IF(E217&gt;80,5,IF(E217&gt;60,4,IF(E217&gt;40,3,IF(E217&gt;20,2,IF(E217&gt;0,1,0))))))))))))))))+IF(D217="igen",5,0)</f>
        <v>0</v>
      </c>
      <c r="H217" s="4"/>
      <c r="I217" s="4"/>
    </row>
    <row r="218" spans="1:14">
      <c r="F218" s="4">
        <f>IF(E218&gt;280,15,(IF(E218&gt;260,14,IF(E218&gt;240,13,IF(E218&gt;220,12,IF(E218&gt;200,11,IF(E218&gt;180,10,IF(E218&gt;160,9,IF(E218&gt;140,8,IF(E218&gt;120,7,IF(E218&gt;100,6,IF(E218&gt;80,5,IF(E218&gt;60,4,IF(E218&gt;40,3,IF(E218&gt;20,2,IF(E218&gt;0,1,0))))))))))))))))+IF(D218="igen",5,0)</f>
        <v>0</v>
      </c>
      <c r="H218" s="4"/>
      <c r="I218" s="4"/>
    </row>
    <row r="219" spans="1:14">
      <c r="F219" s="4">
        <f>IF(E219&gt;280,15,(IF(E219&gt;260,14,IF(E219&gt;240,13,IF(E219&gt;220,12,IF(E219&gt;200,11,IF(E219&gt;180,10,IF(E219&gt;160,9,IF(E219&gt;140,8,IF(E219&gt;120,7,IF(E219&gt;100,6,IF(E219&gt;80,5,IF(E219&gt;60,4,IF(E219&gt;40,3,IF(E219&gt;20,2,IF(E219&gt;0,1,0))))))))))))))))+IF(D219="igen",5,0)</f>
        <v>0</v>
      </c>
      <c r="H219" s="4"/>
      <c r="I219" s="4"/>
    </row>
    <row r="220" spans="1:14">
      <c r="A220" s="18" t="s">
        <v>167</v>
      </c>
      <c r="B220" s="7"/>
      <c r="C220" s="7"/>
      <c r="D220" s="21"/>
      <c r="E220" s="7"/>
      <c r="F220" s="7"/>
      <c r="G220" s="7"/>
      <c r="H220" s="7"/>
      <c r="I220" s="7"/>
      <c r="J220" s="7"/>
      <c r="K220" s="7" t="s">
        <v>87</v>
      </c>
      <c r="L220" s="7"/>
      <c r="M220" s="7"/>
      <c r="N220" s="7"/>
    </row>
    <row r="221" spans="1:14">
      <c r="H221" s="4"/>
      <c r="I221" s="4"/>
    </row>
    <row r="222" spans="1:14">
      <c r="H222" s="4"/>
      <c r="I222" s="4"/>
    </row>
    <row r="223" spans="1:14">
      <c r="H223" s="4"/>
      <c r="I223" s="4"/>
    </row>
    <row r="224" spans="1:14">
      <c r="H224" s="4"/>
      <c r="I224" s="4"/>
    </row>
    <row r="225" spans="8:9">
      <c r="H225" s="4"/>
      <c r="I225" s="4"/>
    </row>
    <row r="226" spans="8:9">
      <c r="H226" s="4"/>
      <c r="I226" s="4"/>
    </row>
    <row r="227" spans="8:9">
      <c r="H227" s="4"/>
      <c r="I227" s="4"/>
    </row>
    <row r="228" spans="8:9">
      <c r="H228" s="4"/>
      <c r="I228" s="4"/>
    </row>
    <row r="229" spans="8:9">
      <c r="H229" s="4"/>
      <c r="I229" s="4"/>
    </row>
    <row r="230" spans="8:9">
      <c r="H230" s="4"/>
      <c r="I230" s="4"/>
    </row>
    <row r="231" spans="8:9">
      <c r="H231" s="4"/>
      <c r="I231" s="4"/>
    </row>
    <row r="232" spans="8:9">
      <c r="H232" s="4"/>
      <c r="I232" s="4"/>
    </row>
    <row r="233" spans="8:9">
      <c r="H233" s="4"/>
      <c r="I233" s="4"/>
    </row>
    <row r="234" spans="8:9">
      <c r="H234" s="4"/>
      <c r="I234" s="4"/>
    </row>
    <row r="235" spans="8:9">
      <c r="H235" s="4"/>
      <c r="I235" s="4"/>
    </row>
    <row r="236" spans="8:9">
      <c r="H236" s="4"/>
      <c r="I236" s="4"/>
    </row>
    <row r="237" spans="8:9">
      <c r="H237" s="4"/>
      <c r="I237" s="4"/>
    </row>
    <row r="238" spans="8:9">
      <c r="H238" s="4"/>
      <c r="I238" s="4"/>
    </row>
    <row r="239" spans="8:9">
      <c r="H239" s="4"/>
      <c r="I239" s="4"/>
    </row>
    <row r="240" spans="8:9">
      <c r="H240" s="4"/>
      <c r="I240" s="4"/>
    </row>
    <row r="241" spans="8:9">
      <c r="H241" s="4"/>
      <c r="I241" s="4"/>
    </row>
    <row r="242" spans="8:9">
      <c r="H242" s="4"/>
      <c r="I242" s="4"/>
    </row>
    <row r="243" spans="8:9">
      <c r="H243" s="4"/>
      <c r="I243" s="4"/>
    </row>
    <row r="244" spans="8:9">
      <c r="H244" s="4"/>
      <c r="I244" s="4"/>
    </row>
    <row r="245" spans="8:9">
      <c r="H245" s="4"/>
      <c r="I245" s="4"/>
    </row>
    <row r="246" spans="8:9">
      <c r="H246" s="4"/>
      <c r="I246" s="4"/>
    </row>
    <row r="247" spans="8:9">
      <c r="H247" s="4"/>
      <c r="I247" s="4"/>
    </row>
    <row r="248" spans="8:9">
      <c r="H248" s="4"/>
      <c r="I248" s="4"/>
    </row>
    <row r="249" spans="8:9">
      <c r="H249" s="4"/>
      <c r="I249" s="4"/>
    </row>
    <row r="250" spans="8:9">
      <c r="H250" s="4"/>
      <c r="I250" s="4"/>
    </row>
    <row r="251" spans="8:9">
      <c r="H251" s="4"/>
      <c r="I251" s="4"/>
    </row>
    <row r="252" spans="8:9">
      <c r="H252" s="4"/>
      <c r="I252" s="4"/>
    </row>
    <row r="253" spans="8:9">
      <c r="H253" s="4"/>
      <c r="I253" s="4"/>
    </row>
    <row r="254" spans="8:9">
      <c r="H254" s="4"/>
      <c r="I254" s="4"/>
    </row>
    <row r="255" spans="8:9">
      <c r="H255" s="4"/>
      <c r="I255" s="4"/>
    </row>
    <row r="256" spans="8:9">
      <c r="H256" s="4"/>
      <c r="I256" s="4"/>
    </row>
    <row r="257" spans="8:9">
      <c r="H257" s="4"/>
      <c r="I257" s="4"/>
    </row>
    <row r="258" spans="8:9">
      <c r="H258" s="4"/>
      <c r="I258" s="4"/>
    </row>
    <row r="259" spans="8:9">
      <c r="H259" s="4"/>
    </row>
    <row r="260" spans="8:9">
      <c r="H260" s="4"/>
    </row>
    <row r="261" spans="8:9">
      <c r="H261" s="4"/>
    </row>
    <row r="262" spans="8:9">
      <c r="H262" s="4"/>
    </row>
    <row r="263" spans="8:9">
      <c r="H263" s="4">
        <f t="shared" ref="H263:H277" si="10">IF(G263&gt;225,15,(IF(G263&gt;210,14,IF(G263&gt;195,13,IF(G263&gt;180,12,IF(G263&gt;165,11,IF(G263&gt;150,10,IF(G263&gt;135,9,IF(G263&gt;120,8,IF(G263&gt;105,7,IF(G263&gt;90,6,IF(G263&gt;75,5,IF(G263&gt;60,4,IF(G263&gt;45,3,IF(G263&gt;30,2,IF(G263&gt;0,1,0))))))))))))))))</f>
        <v>0</v>
      </c>
    </row>
    <row r="264" spans="8:9">
      <c r="H264" s="4">
        <f t="shared" si="10"/>
        <v>0</v>
      </c>
    </row>
    <row r="265" spans="8:9">
      <c r="H265" s="4">
        <f t="shared" si="10"/>
        <v>0</v>
      </c>
    </row>
    <row r="266" spans="8:9">
      <c r="H266" s="4">
        <f t="shared" si="10"/>
        <v>0</v>
      </c>
    </row>
    <row r="267" spans="8:9">
      <c r="H267" s="4">
        <f t="shared" si="10"/>
        <v>0</v>
      </c>
    </row>
    <row r="268" spans="8:9">
      <c r="H268" s="4">
        <f t="shared" si="10"/>
        <v>0</v>
      </c>
    </row>
    <row r="269" spans="8:9">
      <c r="H269" s="4">
        <f t="shared" si="10"/>
        <v>0</v>
      </c>
    </row>
    <row r="270" spans="8:9">
      <c r="H270" s="4">
        <f t="shared" si="10"/>
        <v>0</v>
      </c>
    </row>
    <row r="271" spans="8:9">
      <c r="H271" s="4">
        <f t="shared" si="10"/>
        <v>0</v>
      </c>
    </row>
    <row r="272" spans="8:9">
      <c r="H272" s="4">
        <f t="shared" si="10"/>
        <v>0</v>
      </c>
    </row>
    <row r="273" spans="8:8">
      <c r="H273" s="4">
        <f t="shared" si="10"/>
        <v>0</v>
      </c>
    </row>
    <row r="274" spans="8:8">
      <c r="H274" s="4">
        <f t="shared" si="10"/>
        <v>0</v>
      </c>
    </row>
    <row r="275" spans="8:8">
      <c r="H275" s="4">
        <f t="shared" si="10"/>
        <v>0</v>
      </c>
    </row>
    <row r="276" spans="8:8">
      <c r="H276" s="4">
        <f t="shared" si="10"/>
        <v>0</v>
      </c>
    </row>
    <row r="277" spans="8:8">
      <c r="H277" s="4">
        <f t="shared" si="10"/>
        <v>0</v>
      </c>
    </row>
    <row r="278" spans="8:8"/>
  </sheetData>
  <sortState xmlns:xlrd2="http://schemas.microsoft.com/office/spreadsheetml/2017/richdata2" ref="A2:N220">
    <sortCondition descending="1" ref="B2:B220"/>
    <sortCondition descending="1" ref="C2:C220"/>
    <sortCondition descending="1" ref="I2:I220"/>
    <sortCondition descending="1" ref="F2:F220"/>
    <sortCondition descending="1" ref="H2:H220"/>
  </sortState>
  <conditionalFormatting sqref="B141:C141 B1:B1048576">
    <cfRule type="containsText" dxfId="10" priority="2" operator="containsText" text="NITK">
      <formula>NOT(ISERROR(SEARCH("NITK",B1)))</formula>
    </cfRule>
  </conditionalFormatting>
  <conditionalFormatting sqref="B141:C141 B2:B210">
    <cfRule type="containsText" dxfId="9" priority="5" operator="containsText" text="RTK">
      <formula>NOT(ISERROR(SEARCH("RTK",B2)))</formula>
    </cfRule>
    <cfRule type="containsText" dxfId="8" priority="6" operator="containsText" text="HHK">
      <formula>NOT(ISERROR(SEARCH("HHK",B2)))</formula>
    </cfRule>
    <cfRule type="containsText" dxfId="7" priority="7" operator="containsText" text="ÁNTK">
      <formula>NOT(ISERROR(SEARCH("ÁNTK",B2)))</formula>
    </cfRule>
  </conditionalFormatting>
  <conditionalFormatting sqref="B141:C141 B2:B210">
    <cfRule type="containsText" dxfId="6" priority="4" operator="containsText" text="VTK">
      <formula>NOT(ISERROR(SEARCH("VTK",B2)))</formula>
    </cfRule>
  </conditionalFormatting>
  <conditionalFormatting sqref="C2:C210">
    <cfRule type="containsText" dxfId="5" priority="3" operator="containsText" text="Nappali">
      <formula>NOT(ISERROR(SEARCH("Nappali",C2)))</formula>
    </cfRule>
  </conditionalFormatting>
  <conditionalFormatting sqref="B1:B1048576">
    <cfRule type="containsText" dxfId="4" priority="1" operator="containsText" text="ÁNTK">
      <formula>NOT(ISERROR(SEARCH("ÁNTK",B1)))</formula>
    </cfRule>
  </conditionalFormatting>
  <dataValidations count="2">
    <dataValidation type="list" allowBlank="1" showInputMessage="1" showErrorMessage="1" sqref="B1:B1048576" xr:uid="{7B87C80D-3831-426A-8851-20F38568FA7E}">
      <formula1>"ÁNTK, HHK, NITK, RTK, VTK"</formula1>
    </dataValidation>
    <dataValidation type="list" allowBlank="1" showInputMessage="1" showErrorMessage="1" sqref="C1:C1048576" xr:uid="{39BDB3D8-8D03-484C-A6BA-C1BF09C8D258}">
      <formula1>"Nappali, Levelező"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F44F6-26B6-9E4F-9978-B2296E7B6541}">
  <dimension ref="A1:F145"/>
  <sheetViews>
    <sheetView topLeftCell="C24" workbookViewId="0">
      <selection activeCell="B143" sqref="B143"/>
    </sheetView>
  </sheetViews>
  <sheetFormatPr defaultColWidth="11" defaultRowHeight="15.95"/>
  <cols>
    <col min="1" max="1" width="27.5" customWidth="1"/>
    <col min="2" max="2" width="30.625" customWidth="1"/>
    <col min="3" max="3" width="31" customWidth="1"/>
    <col min="4" max="4" width="27.875" customWidth="1"/>
    <col min="5" max="5" width="53" customWidth="1"/>
    <col min="6" max="6" width="35.375" customWidth="1"/>
  </cols>
  <sheetData>
    <row r="1" spans="1:6" ht="15" customHeight="1">
      <c r="A1" s="11" t="s">
        <v>168</v>
      </c>
      <c r="B1" s="11" t="s">
        <v>169</v>
      </c>
      <c r="C1" s="11" t="s">
        <v>170</v>
      </c>
      <c r="D1" s="11" t="s">
        <v>171</v>
      </c>
      <c r="E1" s="12" t="s">
        <v>172</v>
      </c>
      <c r="F1" s="11" t="s">
        <v>173</v>
      </c>
    </row>
    <row r="2" spans="1:6" ht="88.5" customHeight="1">
      <c r="A2" t="e">
        <f>Bíráló!#REF!</f>
        <v>#REF!</v>
      </c>
      <c r="B2" t="str">
        <f>Bíráló!A2</f>
        <v>2026/27/1/NKE/PK/125</v>
      </c>
      <c r="C2" t="str">
        <f>Bíráló!A2</f>
        <v>2026/27/1/NKE/PK/125</v>
      </c>
      <c r="D2" s="13">
        <v>46293</v>
      </c>
      <c r="E2" s="14" t="str">
        <f>IF(Bíráló!$K$2="A fentiekre tekintettel férőhelyhiány miatt várólistára került.",CONCATENATE(Bíráló!$E$1,Bíráló!F2," pont ] ",CHAR(10),Bíráló!$G$1,Bíráló!H2," pont ]",CHAR(10),Bíráló!$I$1,Bíráló!I2," pont ]",CHAR(10),Bíráló!$J$1,Bíráló!J2," pont ]",CHAR(10),Bíráló!$K$1,Bíráló!K2," ",Bíráló!N2,CHAR(10),Bíráló!$L$1,Bíráló!L2),IF(Bíráló!K2="A fentiekre tekintettel kérelme elutasításra került.",CONCATENATE("A hallgató a Pályázati felhívásban szereplő kötelezően megadandó adatokat nem, vagy hiányosan töltötte fel.",CHAR(10),CHAR(10),Bíráló!$K$1,Bíráló!K2),CONCATENATE(Bíráló!$E$1,Bíráló!F2," pont ] ",CHAR(10),Bíráló!$G$1,Bíráló!H2," pont ]",CHAR(10),Bíráló!$I$1,Bíráló!I2," pont ]",CHAR(10),Bíráló!$J$1,Bíráló!J2," pont ]",CHAR(10),Bíráló!$K$1,Bíráló!K2,Bíráló!L2,Bíráló!M2," ",Bíráló!N2)))</f>
        <v>Távolság (km)15 pont ] 
Időtartam (perc)13 pont ]
Összesen (pont)28 pont ]
Ponthatár4 pont ]
DöntésA fentiekre tekintettel parkolási férőhelyre jogosult a Ludovika Huszár Lovarda melletti parkolóban minden héten hétfő reggel 6:00 órától csütörtök 22:00 óráig.</v>
      </c>
      <c r="F2" t="s">
        <v>174</v>
      </c>
    </row>
    <row r="3" spans="1:6" ht="108">
      <c r="A3" t="e">
        <f>Bíráló!#REF!</f>
        <v>#REF!</v>
      </c>
      <c r="B3" t="str">
        <f>Bíráló!A3</f>
        <v>2026/27/1/NKE/PK/11</v>
      </c>
      <c r="C3" t="str">
        <f>Bíráló!A3</f>
        <v>2026/27/1/NKE/PK/11</v>
      </c>
      <c r="D3" s="13">
        <v>46293</v>
      </c>
      <c r="E3" s="14" t="str">
        <f>IF(Bíráló!$K$2="A fentiekre tekintettel férőhelyhiány miatt várólistára került.",CONCATENATE(Bíráló!$E$1,Bíráló!F3," pont ] ",CHAR(10),Bíráló!$G$1,Bíráló!H3," pont ]",CHAR(10),Bíráló!$I$1,Bíráló!I3," pont ]",CHAR(10),Bíráló!$J$1,Bíráló!J3," pont ]",CHAR(10),Bíráló!$K$1,Bíráló!K3," ",Bíráló!N3,CHAR(10),Bíráló!$L$1,Bíráló!L3),IF(Bíráló!K3="A fentiekre tekintettel kérelme elutasításra került.",CONCATENATE("A hallgató a Pályázati felhívásban szereplő kötelezően megadandó adatokat nem, vagy hiányosan töltötte fel.",CHAR(10),CHAR(10),Bíráló!$K$1,Bíráló!K3),CONCATENATE(Bíráló!$E$1,Bíráló!F3," pont ] ",CHAR(10),Bíráló!$G$1,Bíráló!H3," pont ]",CHAR(10),Bíráló!$I$1,Bíráló!I3," pont ]",CHAR(10),Bíráló!$J$1,Bíráló!J3," pont ]",CHAR(10),Bíráló!$K$1,Bíráló!K3,Bíráló!L3,Bíráló!M3," ",Bíráló!N3)))</f>
        <v>Távolság (km)11 pont ] 
Időtartam (perc)10 pont ]
Összesen (pont)21 pont ]
Ponthatár4 pont ]
DöntésA fentiekre tekintettel parkolási férőhelyre jogosult a Ludovika Huszár Lovarda melletti parkolóban minden héten hétfő reggel 6:00 órától csütörtök 22:00 óráig.</v>
      </c>
      <c r="F3" t="s">
        <v>174</v>
      </c>
    </row>
    <row r="4" spans="1:6" ht="108">
      <c r="A4" t="e">
        <f>Bíráló!#REF!</f>
        <v>#REF!</v>
      </c>
      <c r="B4" t="str">
        <f>Bíráló!A4</f>
        <v>2026/27/1/NKE/PK/5</v>
      </c>
      <c r="C4" t="str">
        <f>Bíráló!A4</f>
        <v>2026/27/1/NKE/PK/5</v>
      </c>
      <c r="D4" s="13">
        <v>46293</v>
      </c>
      <c r="E4" s="14" t="str">
        <f>IF(Bíráló!$K$2="A fentiekre tekintettel férőhelyhiány miatt várólistára került.",CONCATENATE(Bíráló!$E$1,Bíráló!F4," pont ] ",CHAR(10),Bíráló!$G$1,Bíráló!H4," pont ]",CHAR(10),Bíráló!$I$1,Bíráló!I4," pont ]",CHAR(10),Bíráló!$J$1,Bíráló!J4," pont ]",CHAR(10),Bíráló!$K$1,Bíráló!K4," ",Bíráló!N4,CHAR(10),Bíráló!$L$1,Bíráló!L4),IF(Bíráló!K4="A fentiekre tekintettel kérelme elutasításra került.",CONCATENATE("A hallgató a Pályázati felhívásban szereplő kötelezően megadandó adatokat nem, vagy hiányosan töltötte fel.",CHAR(10),CHAR(10),Bíráló!$K$1,Bíráló!K4),CONCATENATE(Bíráló!$E$1,Bíráló!F4," pont ] ",CHAR(10),Bíráló!$G$1,Bíráló!H4," pont ]",CHAR(10),Bíráló!$I$1,Bíráló!I4," pont ]",CHAR(10),Bíráló!$J$1,Bíráló!J4," pont ]",CHAR(10),Bíráló!$K$1,Bíráló!K4,Bíráló!L4,Bíráló!M4," ",Bíráló!N4)))</f>
        <v>Távolság (km)10 pont ] 
Időtartam (perc)10 pont ]
Összesen (pont)20 pont ]
Ponthatár4 pont ]
DöntésA fentiekre tekintettel parkolási férőhelyre jogosult a Ludovika Huszár Lovarda melletti parkolóban minden héten hétfő reggel 6:00 órától csütörtök 22:00 óráig.</v>
      </c>
      <c r="F4" t="s">
        <v>174</v>
      </c>
    </row>
    <row r="5" spans="1:6" ht="108">
      <c r="A5" t="e">
        <f>Bíráló!#REF!</f>
        <v>#REF!</v>
      </c>
      <c r="B5" t="str">
        <f>Bíráló!A5</f>
        <v>2026/27/1/NKE/PK/43</v>
      </c>
      <c r="C5" t="str">
        <f>Bíráló!A5</f>
        <v>2026/27/1/NKE/PK/43</v>
      </c>
      <c r="D5" s="13">
        <v>46293</v>
      </c>
      <c r="E5" s="14" t="str">
        <f>IF(Bíráló!$K$2="A fentiekre tekintettel férőhelyhiány miatt várólistára került.",CONCATENATE(Bíráló!$E$1,Bíráló!F5," pont ] ",CHAR(10),Bíráló!$G$1,Bíráló!H5," pont ]",CHAR(10),Bíráló!$I$1,Bíráló!I5," pont ]",CHAR(10),Bíráló!$J$1,Bíráló!J5," pont ]",CHAR(10),Bíráló!$K$1,Bíráló!K5," ",Bíráló!N5,CHAR(10),Bíráló!$L$1,Bíráló!L5),IF(Bíráló!K5="A fentiekre tekintettel kérelme elutasításra került.",CONCATENATE("A hallgató a Pályázati felhívásban szereplő kötelezően megadandó adatokat nem, vagy hiányosan töltötte fel.",CHAR(10),CHAR(10),Bíráló!$K$1,Bíráló!K5),CONCATENATE(Bíráló!$E$1,Bíráló!F5," pont ] ",CHAR(10),Bíráló!$G$1,Bíráló!H5," pont ]",CHAR(10),Bíráló!$I$1,Bíráló!I5," pont ]",CHAR(10),Bíráló!$J$1,Bíráló!J5," pont ]",CHAR(10),Bíráló!$K$1,Bíráló!K5,Bíráló!L5,Bíráló!M5," ",Bíráló!N5)))</f>
        <v>Távolság (km)10 pont ] 
Időtartam (perc)9 pont ]
Összesen (pont)19 pont ]
Ponthatár4 pont ]
DöntésA fentiekre tekintettel parkolási férőhelyre jogosult a Ludovika Huszár Lovarda melletti parkolóban minden héten hétfő reggel 6:00 órától csütörtök 22:00 óráig.</v>
      </c>
      <c r="F5" t="s">
        <v>174</v>
      </c>
    </row>
    <row r="6" spans="1:6" ht="108" customHeight="1">
      <c r="A6" t="e">
        <f>Bíráló!#REF!</f>
        <v>#REF!</v>
      </c>
      <c r="B6" t="str">
        <f>Bíráló!A6</f>
        <v>2026/27/1/NKE/PK/115</v>
      </c>
      <c r="C6" t="str">
        <f>Bíráló!A6</f>
        <v>2026/27/1/NKE/PK/115</v>
      </c>
      <c r="D6" s="13">
        <v>46293</v>
      </c>
      <c r="E6" s="14" t="str">
        <f>IF(Bíráló!$K$2="A fentiekre tekintettel férőhelyhiány miatt várólistára került.",CONCATENATE(Bíráló!$E$1,Bíráló!F6," pont ] ",CHAR(10),Bíráló!$G$1,Bíráló!H6," pont ]",CHAR(10),Bíráló!$I$1,Bíráló!I6," pont ]",CHAR(10),Bíráló!$J$1,Bíráló!J6," pont ]",CHAR(10),Bíráló!$K$1,Bíráló!K6," ",Bíráló!N6,CHAR(10),Bíráló!$L$1,Bíráló!L6),IF(Bíráló!K6="A fentiekre tekintettel kérelme elutasításra került.",CONCATENATE("A hallgató a Pályázati felhívásban szereplő kötelezően megadandó adatokat nem, vagy hiányosan töltötte fel.",CHAR(10),CHAR(10),Bíráló!$K$1,Bíráló!K6),CONCATENATE(Bíráló!$E$1,Bíráló!F6," pont ] ",CHAR(10),Bíráló!$G$1,Bíráló!H6," pont ]",CHAR(10),Bíráló!$I$1,Bíráló!I6," pont ]",CHAR(10),Bíráló!$J$1,Bíráló!J6," pont ]",CHAR(10),Bíráló!$K$1,Bíráló!K6,Bíráló!L6,Bíráló!M6," ",Bíráló!N6)))</f>
        <v>Távolság (km)9 pont ] 
Időtartam (perc)7 pont ]
Összesen (pont)16 pont ]
Ponthatár4 pont ]
DöntésA fentiekre tekintettel parkolási férőhelyre jogosult a Ludovika Huszár Lovarda melletti parkolóban minden héten hétfő reggel 6:00 órától csütörtök 22:00 óráig.</v>
      </c>
      <c r="F6" t="s">
        <v>174</v>
      </c>
    </row>
    <row r="7" spans="1:6" ht="108" customHeight="1">
      <c r="A7" t="e">
        <f>Bíráló!#REF!</f>
        <v>#REF!</v>
      </c>
      <c r="B7" t="str">
        <f>Bíráló!A7</f>
        <v>2026/27/1/NKE/PK/28</v>
      </c>
      <c r="C7" t="str">
        <f>Bíráló!A7</f>
        <v>2026/27/1/NKE/PK/28</v>
      </c>
      <c r="D7" s="13">
        <v>46293</v>
      </c>
      <c r="E7" s="14" t="str">
        <f>IF(Bíráló!$K$2="A fentiekre tekintettel férőhelyhiány miatt várólistára került.",CONCATENATE(Bíráló!$E$1,Bíráló!F7," pont ] ",CHAR(10),Bíráló!$G$1,Bíráló!H7," pont ]",CHAR(10),Bíráló!$I$1,Bíráló!I7," pont ]",CHAR(10),Bíráló!$J$1,Bíráló!J7," pont ]",CHAR(10),Bíráló!$K$1,Bíráló!K7," ",Bíráló!N7,CHAR(10),Bíráló!$L$1,Bíráló!L7),IF(Bíráló!K7="A fentiekre tekintettel kérelme elutasításra került.",CONCATENATE("A hallgató a Pályázati felhívásban szereplő kötelezően megadandó adatokat nem, vagy hiányosan töltötte fel.",CHAR(10),CHAR(10),Bíráló!$K$1,Bíráló!K7),CONCATENATE(Bíráló!$E$1,Bíráló!F7," pont ] ",CHAR(10),Bíráló!$G$1,Bíráló!H7," pont ]",CHAR(10),Bíráló!$I$1,Bíráló!I7," pont ]",CHAR(10),Bíráló!$J$1,Bíráló!J7," pont ]",CHAR(10),Bíráló!$K$1,Bíráló!K7,Bíráló!L7,Bíráló!M7," ",Bíráló!N7)))</f>
        <v>Távolság (km)6 pont ] 
Időtartam (perc)5 pont ]
Összesen (pont)11 pont ]
Ponthatár4 pont ]
DöntésA fentiekre tekintettel parkolási férőhelyre jogosult a Ludovika Huszár Lovarda melletti parkolóban minden héten hétfő reggel 6:00 órától csütörtök 22:00 óráig.</v>
      </c>
      <c r="F7" t="s">
        <v>174</v>
      </c>
    </row>
    <row r="8" spans="1:6" ht="108" customHeight="1">
      <c r="A8" t="e">
        <f>Bíráló!#REF!</f>
        <v>#REF!</v>
      </c>
      <c r="B8" t="str">
        <f>Bíráló!A8</f>
        <v>2026/27/1/NKE/PK/7</v>
      </c>
      <c r="C8" t="str">
        <f>Bíráló!A8</f>
        <v>2026/27/1/NKE/PK/7</v>
      </c>
      <c r="D8" s="13">
        <v>46293</v>
      </c>
      <c r="E8" s="14" t="str">
        <f>IF(Bíráló!$K$2="A fentiekre tekintettel férőhelyhiány miatt várólistára került.",CONCATENATE(Bíráló!$E$1,Bíráló!F8," pont ] ",CHAR(10),Bíráló!$G$1,Bíráló!H8," pont ]",CHAR(10),Bíráló!$I$1,Bíráló!I8," pont ]",CHAR(10),Bíráló!$J$1,Bíráló!J8," pont ]",CHAR(10),Bíráló!$K$1,Bíráló!K8," ",Bíráló!N8,CHAR(10),Bíráló!$L$1,Bíráló!L8),IF(Bíráló!K8="A fentiekre tekintettel kérelme elutasításra került.",CONCATENATE("A hallgató a Pályázati felhívásban szereplő kötelezően megadandó adatokat nem, vagy hiányosan töltötte fel.",CHAR(10),CHAR(10),Bíráló!$K$1,Bíráló!K8),CONCATENATE(Bíráló!$E$1,Bíráló!F8," pont ] ",CHAR(10),Bíráló!$G$1,Bíráló!H8," pont ]",CHAR(10),Bíráló!$I$1,Bíráló!I8," pont ]",CHAR(10),Bíráló!$J$1,Bíráló!J8," pont ]",CHAR(10),Bíráló!$K$1,Bíráló!K8,Bíráló!L8,Bíráló!M8," ",Bíráló!N8)))</f>
        <v>Távolság (km)4 pont ] 
Időtartam (perc)4 pont ]
Összesen (pont)8 pont ]
Ponthatár4 pont ]
DöntésA fentiekre tekintettel parkolási férőhelyre jogosult a Ludovika Huszár Lovarda melletti parkolóban minden héten hétfő reggel 6:00 órától csütörtök 22:00 óráig.</v>
      </c>
      <c r="F8" t="s">
        <v>174</v>
      </c>
    </row>
    <row r="9" spans="1:6" ht="108" customHeight="1">
      <c r="A9" t="e">
        <f>Bíráló!#REF!</f>
        <v>#REF!</v>
      </c>
      <c r="B9" t="str">
        <f>Bíráló!A9</f>
        <v>2026/27/1/NKE/PK/80</v>
      </c>
      <c r="C9" t="str">
        <f>Bíráló!A9</f>
        <v>2026/27/1/NKE/PK/80</v>
      </c>
      <c r="D9" s="13">
        <v>46293</v>
      </c>
      <c r="E9" s="14" t="str">
        <f>IF(Bíráló!$K$2="A fentiekre tekintettel férőhelyhiány miatt várólistára került.",CONCATENATE(Bíráló!$E$1,Bíráló!F9," pont ] ",CHAR(10),Bíráló!$G$1,Bíráló!H9," pont ]",CHAR(10),Bíráló!$I$1,Bíráló!I9," pont ]",CHAR(10),Bíráló!$J$1,Bíráló!J9," pont ]",CHAR(10),Bíráló!$K$1,Bíráló!K9," ",Bíráló!N9,CHAR(10),Bíráló!$L$1,Bíráló!L9),IF(Bíráló!K9="A fentiekre tekintettel kérelme elutasításra került.",CONCATENATE("A hallgató a Pályázati felhívásban szereplő kötelezően megadandó adatokat nem, vagy hiányosan töltötte fel.",CHAR(10),CHAR(10),Bíráló!$K$1,Bíráló!K9),CONCATENATE(Bíráló!$E$1,Bíráló!F9," pont ] ",CHAR(10),Bíráló!$G$1,Bíráló!H9," pont ]",CHAR(10),Bíráló!$I$1,Bíráló!I9," pont ]",CHAR(10),Bíráló!$J$1,Bíráló!J9," pont ]",CHAR(10),Bíráló!$K$1,Bíráló!K9,Bíráló!L9,Bíráló!M9," ",Bíráló!N9)))</f>
        <v>Távolság (km)3 pont ] 
Időtartam (perc)4 pont ]
Összesen (pont)7 pont ]
Ponthatár4 pont ]
DöntésA fentiekre tekintettel parkolási férőhelyre jogosult a Ludovika Huszár Lovarda melletti parkolóban minden héten hétfő reggel 6:00 órától csütörtök 22:00 óráig.</v>
      </c>
      <c r="F9" t="s">
        <v>174</v>
      </c>
    </row>
    <row r="10" spans="1:6" ht="108" customHeight="1">
      <c r="A10" t="e">
        <f>Bíráló!#REF!</f>
        <v>#REF!</v>
      </c>
      <c r="B10" t="str">
        <f>Bíráló!A10</f>
        <v>2026/27/1/NKE/PK/93</v>
      </c>
      <c r="C10" t="str">
        <f>Bíráló!A10</f>
        <v>2026/27/1/NKE/PK/93</v>
      </c>
      <c r="D10" s="13">
        <v>46293</v>
      </c>
      <c r="E10" s="14" t="str">
        <f>IF(Bíráló!$K$2="A fentiekre tekintettel férőhelyhiány miatt várólistára került.",CONCATENATE(Bíráló!$E$1,Bíráló!F10," pont ] ",CHAR(10),Bíráló!$G$1,Bíráló!H10," pont ]",CHAR(10),Bíráló!$I$1,Bíráló!I10," pont ]",CHAR(10),Bíráló!$J$1,Bíráló!J10," pont ]",CHAR(10),Bíráló!$K$1,Bíráló!K10," ",Bíráló!N10,CHAR(10),Bíráló!$L$1,Bíráló!L10),IF(Bíráló!K10="A fentiekre tekintettel kérelme elutasításra került.",CONCATENATE("A hallgató a Pályázati felhívásban szereplő kötelezően megadandó adatokat nem, vagy hiányosan töltötte fel.",CHAR(10),CHAR(10),Bíráló!$K$1,Bíráló!K10),CONCATENATE(Bíráló!$E$1,Bíráló!F10," pont ] ",CHAR(10),Bíráló!$G$1,Bíráló!H10," pont ]",CHAR(10),Bíráló!$I$1,Bíráló!I10," pont ]",CHAR(10),Bíráló!$J$1,Bíráló!J10," pont ]",CHAR(10),Bíráló!$K$1,Bíráló!K10,Bíráló!L10,Bíráló!M10," ",Bíráló!N10)))</f>
        <v>Távolság (km)2 pont ] 
Időtartam (perc)4 pont ]
Összesen (pont)6 pont ]
Ponthatár4 pont ]
DöntésA fentiekre tekintettel parkolási férőhelyre jogosult a Ludovika Huszár Lovarda melletti parkolóban minden héten hétfő reggel 6:00 órától csütörtök 22:00 óráig.</v>
      </c>
      <c r="F10" t="s">
        <v>174</v>
      </c>
    </row>
    <row r="11" spans="1:6" ht="108" customHeight="1">
      <c r="A11" t="e">
        <f>Bíráló!#REF!</f>
        <v>#REF!</v>
      </c>
      <c r="B11" t="str">
        <f>Bíráló!A11</f>
        <v>2026/27/1/NKE/PK/139</v>
      </c>
      <c r="C11" t="str">
        <f>Bíráló!A11</f>
        <v>2026/27/1/NKE/PK/139</v>
      </c>
      <c r="D11" s="13">
        <v>46293</v>
      </c>
      <c r="E11" s="14" t="str">
        <f>IF(Bíráló!$K$2="A fentiekre tekintettel férőhelyhiány miatt várólistára került.",CONCATENATE(Bíráló!$E$1,Bíráló!F11," pont ] ",CHAR(10),Bíráló!$G$1,Bíráló!H11," pont ]",CHAR(10),Bíráló!$I$1,Bíráló!I11," pont ]",CHAR(10),Bíráló!$J$1,Bíráló!J11," pont ]",CHAR(10),Bíráló!$K$1,Bíráló!K11," ",Bíráló!N11,CHAR(10),Bíráló!$L$1,Bíráló!L11),IF(Bíráló!K11="A fentiekre tekintettel kérelme elutasításra került.",CONCATENATE("A hallgató a Pályázati felhívásban szereplő kötelezően megadandó adatokat nem, vagy hiányosan töltötte fel.",CHAR(10),CHAR(10),Bíráló!$K$1,Bíráló!K11),CONCATENATE(Bíráló!$E$1,Bíráló!F11," pont ] ",CHAR(10),Bíráló!$G$1,Bíráló!H11," pont ]",CHAR(10),Bíráló!$I$1,Bíráló!I11," pont ]",CHAR(10),Bíráló!$J$1,Bíráló!J11," pont ]",CHAR(10),Bíráló!$K$1,Bíráló!K11,Bíráló!L11,Bíráló!M11," ",Bíráló!N11)))</f>
        <v>Távolság (km)3 pont ] 
Időtartam (perc)2 pont ]
Összesen (pont)5 pont ]
Ponthatár4 pont ]
DöntésA fentiekre tekintettel parkolási férőhelyre jogosult a Ludovika Huszár Lovarda melletti parkolóban minden héten hétfő reggel 6:00 órától csütörtök 22:00 óráig.</v>
      </c>
      <c r="F11" t="s">
        <v>174</v>
      </c>
    </row>
    <row r="12" spans="1:6" ht="108" customHeight="1">
      <c r="A12" t="e">
        <f>Bíráló!#REF!</f>
        <v>#REF!</v>
      </c>
      <c r="B12" t="str">
        <f>Bíráló!A12</f>
        <v>2026/27/1/NKE/PK/35</v>
      </c>
      <c r="C12" t="str">
        <f>Bíráló!A12</f>
        <v>2026/27/1/NKE/PK/35</v>
      </c>
      <c r="D12" s="13">
        <v>46293</v>
      </c>
      <c r="E12" s="14" t="str">
        <f>IF(Bíráló!$K$2="A fentiekre tekintettel férőhelyhiány miatt várólistára került.",CONCATENATE(Bíráló!$E$1,Bíráló!F12," pont ] ",CHAR(10),Bíráló!$G$1,Bíráló!H12," pont ]",CHAR(10),Bíráló!$I$1,Bíráló!I12," pont ]",CHAR(10),Bíráló!$J$1,Bíráló!J12," pont ]",CHAR(10),Bíráló!$K$1,Bíráló!K12," ",Bíráló!N12,CHAR(10),Bíráló!$L$1,Bíráló!L12),IF(Bíráló!K12="A fentiekre tekintettel kérelme elutasításra került.",CONCATENATE("A hallgató a Pályázati felhívásban szereplő kötelezően megadandó adatokat nem, vagy hiányosan töltötte fel.",CHAR(10),CHAR(10),Bíráló!$K$1,Bíráló!K12),CONCATENATE(Bíráló!$E$1,Bíráló!F12," pont ] ",CHAR(10),Bíráló!$G$1,Bíráló!H12," pont ]",CHAR(10),Bíráló!$I$1,Bíráló!I12," pont ]",CHAR(10),Bíráló!$J$1,Bíráló!J12," pont ]",CHAR(10),Bíráló!$K$1,Bíráló!K12,Bíráló!L12,Bíráló!M12," ",Bíráló!N12)))</f>
        <v>Távolság (km)2 pont ] 
Időtartam (perc)2 pont ]
Összesen (pont)4 pont ]
Ponthatár4 pont ]
DöntésA fentiekre tekintettel parkolási férőhelyre jogosult a Ludovika Huszár Lovarda melletti parkolóban minden héten hétfő reggel 6:00 órától csütörtök 22:00 óráig.</v>
      </c>
      <c r="F12" t="s">
        <v>174</v>
      </c>
    </row>
    <row r="13" spans="1:6" ht="108" customHeight="1">
      <c r="A13" t="e">
        <f>Bíráló!#REF!</f>
        <v>#REF!</v>
      </c>
      <c r="B13" t="str">
        <f>Bíráló!A13</f>
        <v>2026/27/1/NKE/PK/134</v>
      </c>
      <c r="C13" t="str">
        <f>Bíráló!A13</f>
        <v>2026/27/1/NKE/PK/134</v>
      </c>
      <c r="D13" s="13">
        <v>46293</v>
      </c>
      <c r="E13" s="14" t="str">
        <f>IF(Bíráló!$K$2="A fentiekre tekintettel férőhelyhiány miatt várólistára került.",CONCATENATE(Bíráló!$E$1,Bíráló!F13," pont ] ",CHAR(10),Bíráló!$G$1,Bíráló!H13," pont ]",CHAR(10),Bíráló!$I$1,Bíráló!I13," pont ]",CHAR(10),Bíráló!$J$1,Bíráló!J13," pont ]",CHAR(10),Bíráló!$K$1,Bíráló!K13," ",Bíráló!N13,CHAR(10),Bíráló!$L$1,Bíráló!L13),IF(Bíráló!K13="A fentiekre tekintettel kérelme elutasításra került.",CONCATENATE("A hallgató a Pályázati felhívásban szereplő kötelezően megadandó adatokat nem, vagy hiányosan töltötte fel.",CHAR(10),CHAR(10),Bíráló!$K$1,Bíráló!K13),CONCATENATE(Bíráló!$E$1,Bíráló!F13," pont ] ",CHAR(10),Bíráló!$G$1,Bíráló!H13," pont ]",CHAR(10),Bíráló!$I$1,Bíráló!I13," pont ]",CHAR(10),Bíráló!$J$1,Bíráló!J13," pont ]",CHAR(10),Bíráló!$K$1,Bíráló!K13,Bíráló!L13,Bíráló!M13," ",Bíráló!N13)))</f>
        <v xml:space="preserve">Távolság (km)1 pont ] 
Időtartam (perc)2 pont ]
Összesen (pont)3 pont ]
Ponthatár4 pont ]
DöntésA fentiekre tekintettel férőhelyhiány miatt várólistára került.   </v>
      </c>
      <c r="F13" t="s">
        <v>174</v>
      </c>
    </row>
    <row r="14" spans="1:6" ht="108" customHeight="1">
      <c r="A14" t="e">
        <f>Bíráló!#REF!</f>
        <v>#REF!</v>
      </c>
      <c r="B14" t="str">
        <f>Bíráló!A14</f>
        <v>2026/27/1/NKE/PK/15</v>
      </c>
      <c r="C14" t="str">
        <f>Bíráló!A14</f>
        <v>2026/27/1/NKE/PK/15</v>
      </c>
      <c r="D14" s="13">
        <v>46293</v>
      </c>
      <c r="E14" s="14" t="str">
        <f>IF(Bíráló!$K$2="A fentiekre tekintettel férőhelyhiány miatt várólistára került.",CONCATENATE(Bíráló!$E$1,Bíráló!F14," pont ] ",CHAR(10),Bíráló!$G$1,Bíráló!H14," pont ]",CHAR(10),Bíráló!$I$1,Bíráló!I14," pont ]",CHAR(10),Bíráló!$J$1,Bíráló!J14," pont ]",CHAR(10),Bíráló!$K$1,Bíráló!K14," ",Bíráló!N14,CHAR(10),Bíráló!$L$1,Bíráló!L14),IF(Bíráló!K14="A fentiekre tekintettel kérelme elutasításra került.",CONCATENATE("A hallgató a Pályázati felhívásban szereplő kötelezően megadandó adatokat nem, vagy hiányosan töltötte fel.",CHAR(10),CHAR(10),Bíráló!$K$1,Bíráló!K14),CONCATENATE(Bíráló!$E$1,Bíráló!F14," pont ] ",CHAR(10),Bíráló!$G$1,Bíráló!H14," pont ]",CHAR(10),Bíráló!$I$1,Bíráló!I14," pont ]",CHAR(10),Bíráló!$J$1,Bíráló!J14," pont ]",CHAR(10),Bíráló!$K$1,Bíráló!K14,Bíráló!L14,Bíráló!M14," ",Bíráló!N14)))</f>
        <v xml:space="preserve">Távolság (km)1 pont ] 
Időtartam (perc)1 pont ]
Összesen (pont)2 pont ]
Ponthatár4 pont ]
DöntésA fentiekre tekintettel férőhelyhiány miatt várólistára került.   </v>
      </c>
      <c r="F14" t="s">
        <v>174</v>
      </c>
    </row>
    <row r="15" spans="1:6" ht="108" customHeight="1">
      <c r="A15" t="e">
        <f>Bíráló!#REF!</f>
        <v>#REF!</v>
      </c>
      <c r="B15" t="str">
        <f>Bíráló!A15</f>
        <v>2026/27/1/NKE/PK/89</v>
      </c>
      <c r="C15" t="str">
        <f>Bíráló!A15</f>
        <v>2026/27/1/NKE/PK/89</v>
      </c>
      <c r="D15" s="13">
        <v>46293</v>
      </c>
      <c r="E15" s="14" t="str">
        <f>IF(Bíráló!$K$2="A fentiekre tekintettel férőhelyhiány miatt várólistára került.",CONCATENATE(Bíráló!$E$1,Bíráló!F15," pont ] ",CHAR(10),Bíráló!$G$1,Bíráló!H15," pont ]",CHAR(10),Bíráló!$I$1,Bíráló!I15," pont ]",CHAR(10),Bíráló!$J$1,Bíráló!J15," pont ]",CHAR(10),Bíráló!$K$1,Bíráló!K15," ",Bíráló!N15,CHAR(10),Bíráló!$L$1,Bíráló!L15),IF(Bíráló!K15="A fentiekre tekintettel kérelme elutasításra került.",CONCATENATE("A hallgató a Pályázati felhívásban szereplő kötelezően megadandó adatokat nem, vagy hiányosan töltötte fel.",CHAR(10),CHAR(10),Bíráló!$K$1,Bíráló!K15),CONCATENATE(Bíráló!$E$1,Bíráló!F15," pont ] ",CHAR(10),Bíráló!$G$1,Bíráló!H15," pont ]",CHAR(10),Bíráló!$I$1,Bíráló!I15," pont ]",CHAR(10),Bíráló!$J$1,Bíráló!J15," pont ]",CHAR(10),Bíráló!$K$1,Bíráló!K15,Bíráló!L15,Bíráló!M15," ",Bíráló!N15)))</f>
        <v xml:space="preserve">Távolság (km)0 pont ] 
Időtartam (perc)0 pont ]
Összesen (pont)0 pont ]
Ponthatár pont ]
DöntésA fentiekre tekintettel a kérelme elutasításra került. </v>
      </c>
      <c r="F15" t="s">
        <v>174</v>
      </c>
    </row>
    <row r="16" spans="1:6" ht="108" customHeight="1">
      <c r="A16" t="e">
        <f>Bíráló!#REF!</f>
        <v>#REF!</v>
      </c>
      <c r="B16" t="str">
        <f>Bíráló!A16</f>
        <v>2026/27/1/NKE/PK/54</v>
      </c>
      <c r="C16" t="str">
        <f>Bíráló!A16</f>
        <v>2026/27/1/NKE/PK/54</v>
      </c>
      <c r="D16" s="13">
        <v>46293</v>
      </c>
      <c r="E16" s="14" t="str">
        <f>IF(Bíráló!$K$2="A fentiekre tekintettel férőhelyhiány miatt várólistára került.",CONCATENATE(Bíráló!$E$1,Bíráló!F16," pont ] ",CHAR(10),Bíráló!$G$1,Bíráló!H16," pont ]",CHAR(10),Bíráló!$I$1,Bíráló!I16," pont ]",CHAR(10),Bíráló!$J$1,Bíráló!J16," pont ]",CHAR(10),Bíráló!$K$1,Bíráló!K16," ",Bíráló!N16,CHAR(10),Bíráló!$L$1,Bíráló!L16),IF(Bíráló!K16="A fentiekre tekintettel kérelme elutasításra került.",CONCATENATE("A hallgató a Pályázati felhívásban szereplő kötelezően megadandó adatokat nem, vagy hiányosan töltötte fel.",CHAR(10),CHAR(10),Bíráló!$K$1,Bíráló!K16),CONCATENATE(Bíráló!$E$1,Bíráló!F16," pont ] ",CHAR(10),Bíráló!$G$1,Bíráló!H16," pont ]",CHAR(10),Bíráló!$I$1,Bíráló!I16," pont ]",CHAR(10),Bíráló!$J$1,Bíráló!J16," pont ]",CHAR(10),Bíráló!$K$1,Bíráló!K16,Bíráló!L16,Bíráló!M16," ",Bíráló!N16)))</f>
        <v xml:space="preserve">Távolság (km)0 pont ] 
Időtartam (perc)0 pont ]
Összesen (pont)0 pont ]
Ponthatár pont ]
DöntésA fentiekre tekintettel a kérelme elutasításra került.   </v>
      </c>
      <c r="F16" t="s">
        <v>174</v>
      </c>
    </row>
    <row r="17" spans="1:6" ht="108" customHeight="1">
      <c r="A17" t="e">
        <f>Bíráló!#REF!</f>
        <v>#REF!</v>
      </c>
      <c r="B17" t="str">
        <f>Bíráló!A17</f>
        <v>2026/27/1/NKE/PK/42</v>
      </c>
      <c r="C17" t="str">
        <f>Bíráló!A17</f>
        <v>2026/27/1/NKE/PK/42</v>
      </c>
      <c r="D17" s="13">
        <v>46293</v>
      </c>
      <c r="E17" s="14" t="str">
        <f>IF(Bíráló!$K$2="A fentiekre tekintettel férőhelyhiány miatt várólistára került.",CONCATENATE(Bíráló!$E$1,Bíráló!F17," pont ] ",CHAR(10),Bíráló!$G$1,Bíráló!H17," pont ]",CHAR(10),Bíráló!$I$1,Bíráló!I17," pont ]",CHAR(10),Bíráló!$J$1,Bíráló!J17," pont ]",CHAR(10),Bíráló!$K$1,Bíráló!K17," ",Bíráló!N17,CHAR(10),Bíráló!$L$1,Bíráló!L17),IF(Bíráló!K17="A fentiekre tekintettel kérelme elutasításra került.",CONCATENATE("A hallgató a Pályázati felhívásban szereplő kötelezően megadandó adatokat nem, vagy hiányosan töltötte fel.",CHAR(10),CHAR(10),Bíráló!$K$1,Bíráló!K17),CONCATENATE(Bíráló!$E$1,Bíráló!F17," pont ] ",CHAR(10),Bíráló!$G$1,Bíráló!H17," pont ]",CHAR(10),Bíráló!$I$1,Bíráló!I17," pont ]",CHAR(10),Bíráló!$J$1,Bíráló!J17," pont ]",CHAR(10),Bíráló!$K$1,Bíráló!K17,Bíráló!L17,Bíráló!M17," ",Bíráló!N17)))</f>
        <v>Távolság (km)12 pont ] 
Időtartam (perc)12 pont ]
Összesen (pont)24 pont ]
Ponthatár4 pont ]
DöntésA fentiekre tekintettel parkolási férőhelyre jogosult az Orczy Úti Kollégium az aktuális képzés időtartama alatt minden héten hétfő reggel 6:00 órától szombat 22:00 óráig.</v>
      </c>
      <c r="F17" t="s">
        <v>174</v>
      </c>
    </row>
    <row r="18" spans="1:6" ht="108" customHeight="1">
      <c r="A18" t="e">
        <f>Bíráló!#REF!</f>
        <v>#REF!</v>
      </c>
      <c r="B18" t="str">
        <f>Bíráló!A18</f>
        <v>2026/27/1/NKE/PK/29</v>
      </c>
      <c r="C18" t="str">
        <f>Bíráló!A18</f>
        <v>2026/27/1/NKE/PK/29</v>
      </c>
      <c r="D18" s="13">
        <v>46293</v>
      </c>
      <c r="E18" s="14" t="str">
        <f>IF(Bíráló!$K$2="A fentiekre tekintettel férőhelyhiány miatt várólistára került.",CONCATENATE(Bíráló!$E$1,Bíráló!F18," pont ] ",CHAR(10),Bíráló!$G$1,Bíráló!H18," pont ]",CHAR(10),Bíráló!$I$1,Bíráló!I18," pont ]",CHAR(10),Bíráló!$J$1,Bíráló!J18," pont ]",CHAR(10),Bíráló!$K$1,Bíráló!K18," ",Bíráló!N18,CHAR(10),Bíráló!$L$1,Bíráló!L18),IF(Bíráló!K18="A fentiekre tekintettel kérelme elutasításra került.",CONCATENATE("A hallgató a Pályázati felhívásban szereplő kötelezően megadandó adatokat nem, vagy hiányosan töltötte fel.",CHAR(10),CHAR(10),Bíráló!$K$1,Bíráló!K18),CONCATENATE(Bíráló!$E$1,Bíráló!F18," pont ] ",CHAR(10),Bíráló!$G$1,Bíráló!H18," pont ]",CHAR(10),Bíráló!$I$1,Bíráló!I18," pont ]",CHAR(10),Bíráló!$J$1,Bíráló!J18," pont ]",CHAR(10),Bíráló!$K$1,Bíráló!K18,Bíráló!L18,Bíráló!M18," ",Bíráló!N18)))</f>
        <v>Távolság (km)13 pont ] 
Időtartam (perc)10 pont ]
Összesen (pont)23 pont ]
Ponthatár4 pont ]
DöntésA fentiekre tekintettel parkolási férőhelyre jogosult az Orczy Úti Kollégium az aktuális képzés időtartama alatt minden héten hétfő reggel 6:00 órától szombat 22:00 óráig.</v>
      </c>
      <c r="F18" t="s">
        <v>174</v>
      </c>
    </row>
    <row r="19" spans="1:6" ht="108" customHeight="1">
      <c r="A19" t="e">
        <f>Bíráló!#REF!</f>
        <v>#REF!</v>
      </c>
      <c r="B19" t="str">
        <f>Bíráló!A19</f>
        <v>2026/27/1/NKE/PK/116</v>
      </c>
      <c r="C19" t="str">
        <f>Bíráló!A19</f>
        <v>2026/27/1/NKE/PK/116</v>
      </c>
      <c r="D19" s="13">
        <v>46293</v>
      </c>
      <c r="E19" s="14" t="str">
        <f>IF(Bíráló!$K$2="A fentiekre tekintettel férőhelyhiány miatt várólistára került.",CONCATENATE(Bíráló!$E$1,Bíráló!F19," pont ] ",CHAR(10),Bíráló!$G$1,Bíráló!H19," pont ]",CHAR(10),Bíráló!$I$1,Bíráló!I19," pont ]",CHAR(10),Bíráló!$J$1,Bíráló!J19," pont ]",CHAR(10),Bíráló!$K$1,Bíráló!K19," ",Bíráló!N19,CHAR(10),Bíráló!$L$1,Bíráló!L19),IF(Bíráló!K19="A fentiekre tekintettel kérelme elutasításra került.",CONCATENATE("A hallgató a Pályázati felhívásban szereplő kötelezően megadandó adatokat nem, vagy hiányosan töltötte fel.",CHAR(10),CHAR(10),Bíráló!$K$1,Bíráló!K19),CONCATENATE(Bíráló!$E$1,Bíráló!F19," pont ] ",CHAR(10),Bíráló!$G$1,Bíráló!H19," pont ]",CHAR(10),Bíráló!$I$1,Bíráló!I19," pont ]",CHAR(10),Bíráló!$J$1,Bíráló!J19," pont ]",CHAR(10),Bíráló!$K$1,Bíráló!K19,Bíráló!L19,Bíráló!M19," ",Bíráló!N19)))</f>
        <v>Távolság (km)12 pont ] 
Időtartam (perc)10 pont ]
Összesen (pont)22 pont ]
Ponthatár4 pont ]
DöntésA fentiekre tekintettel parkolási férőhelyre jogosult az Orczy Úti Kollégium az aktuális képzés időtartama alatt minden héten hétfő reggel 6:00 órától szombat 22:00 óráig.</v>
      </c>
      <c r="F19" t="s">
        <v>174</v>
      </c>
    </row>
    <row r="20" spans="1:6" ht="108" customHeight="1">
      <c r="A20" t="e">
        <f>Bíráló!#REF!</f>
        <v>#REF!</v>
      </c>
      <c r="B20" t="str">
        <f>Bíráló!A20</f>
        <v>2026/27/1/NKE/PK/135</v>
      </c>
      <c r="C20" t="str">
        <f>Bíráló!A20</f>
        <v>2026/27/1/NKE/PK/135</v>
      </c>
      <c r="D20" s="13">
        <v>46293</v>
      </c>
      <c r="E20" s="14" t="str">
        <f>IF(Bíráló!$K$2="A fentiekre tekintettel férőhelyhiány miatt várólistára került.",CONCATENATE(Bíráló!$E$1,Bíráló!F20," pont ] ",CHAR(10),Bíráló!$G$1,Bíráló!H20," pont ]",CHAR(10),Bíráló!$I$1,Bíráló!I20," pont ]",CHAR(10),Bíráló!$J$1,Bíráló!J20," pont ]",CHAR(10),Bíráló!$K$1,Bíráló!K20," ",Bíráló!N20,CHAR(10),Bíráló!$L$1,Bíráló!L20),IF(Bíráló!K20="A fentiekre tekintettel kérelme elutasításra került.",CONCATENATE("A hallgató a Pályázati felhívásban szereplő kötelezően megadandó adatokat nem, vagy hiányosan töltötte fel.",CHAR(10),CHAR(10),Bíráló!$K$1,Bíráló!K20),CONCATENATE(Bíráló!$E$1,Bíráló!F20," pont ] ",CHAR(10),Bíráló!$G$1,Bíráló!H20," pont ]",CHAR(10),Bíráló!$I$1,Bíráló!I20," pont ]",CHAR(10),Bíráló!$J$1,Bíráló!J20," pont ]",CHAR(10),Bíráló!$K$1,Bíráló!K20,Bíráló!L20,Bíráló!M20," ",Bíráló!N20)))</f>
        <v>Távolság (km)12 pont ] 
Időtartam (perc)10 pont ]
Összesen (pont)22 pont ]
Ponthatár4 pont ]
DöntésA fentiekre tekintettel parkolási férőhelyre jogosult az Orczy Úti Kollégium az aktuális képzés időtartama alatt minden héten hétfő reggel 6:00 órától szombat 22:00 óráig.</v>
      </c>
      <c r="F20" t="s">
        <v>174</v>
      </c>
    </row>
    <row r="21" spans="1:6" ht="108" customHeight="1">
      <c r="A21" t="e">
        <f>Bíráló!#REF!</f>
        <v>#REF!</v>
      </c>
      <c r="B21" t="str">
        <f>Bíráló!A21</f>
        <v>2026/27/1/NKE/PK/30</v>
      </c>
      <c r="C21" t="str">
        <f>Bíráló!A21</f>
        <v>2026/27/1/NKE/PK/30</v>
      </c>
      <c r="D21" s="13">
        <v>46293</v>
      </c>
      <c r="E21" s="14" t="str">
        <f>IF(Bíráló!$K$2="A fentiekre tekintettel férőhelyhiány miatt várólistára került.",CONCATENATE(Bíráló!$E$1,Bíráló!F21," pont ] ",CHAR(10),Bíráló!$G$1,Bíráló!H21," pont ]",CHAR(10),Bíráló!$I$1,Bíráló!I21," pont ]",CHAR(10),Bíráló!$J$1,Bíráló!J21," pont ]",CHAR(10),Bíráló!$K$1,Bíráló!K21," ",Bíráló!N21,CHAR(10),Bíráló!$L$1,Bíráló!L21),IF(Bíráló!K21="A fentiekre tekintettel kérelme elutasításra került.",CONCATENATE("A hallgató a Pályázati felhívásban szereplő kötelezően megadandó adatokat nem, vagy hiányosan töltötte fel.",CHAR(10),CHAR(10),Bíráló!$K$1,Bíráló!K21),CONCATENATE(Bíráló!$E$1,Bíráló!F21," pont ] ",CHAR(10),Bíráló!$G$1,Bíráló!H21," pont ]",CHAR(10),Bíráló!$I$1,Bíráló!I21," pont ]",CHAR(10),Bíráló!$J$1,Bíráló!J21," pont ]",CHAR(10),Bíráló!$K$1,Bíráló!K21,Bíráló!L21,Bíráló!M21," ",Bíráló!N21)))</f>
        <v>Távolság (km)11 pont ] 
Időtartam (perc)10 pont ]
Összesen (pont)21 pont ]
Ponthatár4 pont ]
DöntésA fentiekre tekintettel parkolási férőhelyre jogosult az Orczy Úti Kollégium az aktuális képzés időtartama alatt minden héten hétfő reggel 6:00 órától szombat 22:00 óráig.</v>
      </c>
      <c r="F21" t="s">
        <v>174</v>
      </c>
    </row>
    <row r="22" spans="1:6" ht="108" customHeight="1">
      <c r="A22" t="e">
        <f>Bíráló!#REF!</f>
        <v>#REF!</v>
      </c>
      <c r="B22" t="str">
        <f>Bíráló!A22</f>
        <v>2026/27/1/NKE/PK/53</v>
      </c>
      <c r="C22" t="str">
        <f>Bíráló!A22</f>
        <v>2026/27/1/NKE/PK/53</v>
      </c>
      <c r="D22" s="13">
        <v>46293</v>
      </c>
      <c r="E22" s="14" t="str">
        <f>IF(Bíráló!$K$2="A fentiekre tekintettel férőhelyhiány miatt várólistára került.",CONCATENATE(Bíráló!$E$1,Bíráló!F22," pont ] ",CHAR(10),Bíráló!$G$1,Bíráló!H22," pont ]",CHAR(10),Bíráló!$I$1,Bíráló!I22," pont ]",CHAR(10),Bíráló!$J$1,Bíráló!J22," pont ]",CHAR(10),Bíráló!$K$1,Bíráló!K22," ",Bíráló!N22,CHAR(10),Bíráló!$L$1,Bíráló!L22),IF(Bíráló!K22="A fentiekre tekintettel kérelme elutasításra került.",CONCATENATE("A hallgató a Pályázati felhívásban szereplő kötelezően megadandó adatokat nem, vagy hiányosan töltötte fel.",CHAR(10),CHAR(10),Bíráló!$K$1,Bíráló!K22),CONCATENATE(Bíráló!$E$1,Bíráló!F22," pont ] ",CHAR(10),Bíráló!$G$1,Bíráló!H22," pont ]",CHAR(10),Bíráló!$I$1,Bíráló!I22," pont ]",CHAR(10),Bíráló!$J$1,Bíráló!J22," pont ]",CHAR(10),Bíráló!$K$1,Bíráló!K22,Bíráló!L22,Bíráló!M22," ",Bíráló!N22)))</f>
        <v>Távolság (km)11 pont ] 
Időtartam (perc)10 pont ]
Összesen (pont)21 pont ]
Ponthatár4 pont ]
DöntésA fentiekre tekintettel parkolási férőhelyre jogosult az Orczy Úti Kollégium az aktuális képzés időtartama alatt minden héten hétfő reggel 6:00 órától szombat 22:00 óráig.</v>
      </c>
      <c r="F22" t="s">
        <v>174</v>
      </c>
    </row>
    <row r="23" spans="1:6" ht="108" customHeight="1">
      <c r="A23" t="e">
        <f>Bíráló!#REF!</f>
        <v>#REF!</v>
      </c>
      <c r="B23" t="str">
        <f>Bíráló!A23</f>
        <v>2026/27/1/NKE/PK/69</v>
      </c>
      <c r="C23" t="str">
        <f>Bíráló!A23</f>
        <v>2026/27/1/NKE/PK/69</v>
      </c>
      <c r="D23" s="13">
        <v>46293</v>
      </c>
      <c r="E23" s="14" t="str">
        <f>IF(Bíráló!$K$2="A fentiekre tekintettel férőhelyhiány miatt várólistára került.",CONCATENATE(Bíráló!$E$1,Bíráló!F23," pont ] ",CHAR(10),Bíráló!$G$1,Bíráló!H23," pont ]",CHAR(10),Bíráló!$I$1,Bíráló!I23," pont ]",CHAR(10),Bíráló!$J$1,Bíráló!J23," pont ]",CHAR(10),Bíráló!$K$1,Bíráló!K23," ",Bíráló!N23,CHAR(10),Bíráló!$L$1,Bíráló!L23),IF(Bíráló!K23="A fentiekre tekintettel kérelme elutasításra került.",CONCATENATE("A hallgató a Pályázati felhívásban szereplő kötelezően megadandó adatokat nem, vagy hiányosan töltötte fel.",CHAR(10),CHAR(10),Bíráló!$K$1,Bíráló!K23),CONCATENATE(Bíráló!$E$1,Bíráló!F23," pont ] ",CHAR(10),Bíráló!$G$1,Bíráló!H23," pont ]",CHAR(10),Bíráló!$I$1,Bíráló!I23," pont ]",CHAR(10),Bíráló!$J$1,Bíráló!J23," pont ]",CHAR(10),Bíráló!$K$1,Bíráló!K23,Bíráló!L23,Bíráló!M23," ",Bíráló!N23)))</f>
        <v>Távolság (km)11 pont ] 
Időtartam (perc)9 pont ]
Összesen (pont)20 pont ]
Ponthatár4 pont ]
DöntésA fentiekre tekintettel parkolási férőhelyre jogosult az Orczy Úti Kollégium az aktuális képzés időtartama alatt minden héten hétfő reggel 6:00 órától szombat 22:00 óráig.</v>
      </c>
      <c r="F23" t="s">
        <v>174</v>
      </c>
    </row>
    <row r="24" spans="1:6" ht="108" customHeight="1">
      <c r="A24" t="e">
        <f>Bíráló!#REF!</f>
        <v>#REF!</v>
      </c>
      <c r="B24" t="str">
        <f>Bíráló!A24</f>
        <v>2026/27/1/NKE/PK/52</v>
      </c>
      <c r="C24" t="str">
        <f>Bíráló!A24</f>
        <v>2026/27/1/NKE/PK/52</v>
      </c>
      <c r="D24" s="13">
        <v>46293</v>
      </c>
      <c r="E24" s="14" t="str">
        <f>IF(Bíráló!$K$2="A fentiekre tekintettel férőhelyhiány miatt várólistára került.",CONCATENATE(Bíráló!$E$1,Bíráló!F24," pont ] ",CHAR(10),Bíráló!$G$1,Bíráló!H24," pont ]",CHAR(10),Bíráló!$I$1,Bíráló!I24," pont ]",CHAR(10),Bíráló!$J$1,Bíráló!J24," pont ]",CHAR(10),Bíráló!$K$1,Bíráló!K24," ",Bíráló!N24,CHAR(10),Bíráló!$L$1,Bíráló!L24),IF(Bíráló!K24="A fentiekre tekintettel kérelme elutasításra került.",CONCATENATE("A hallgató a Pályázati felhívásban szereplő kötelezően megadandó adatokat nem, vagy hiányosan töltötte fel.",CHAR(10),CHAR(10),Bíráló!$K$1,Bíráló!K24),CONCATENATE(Bíráló!$E$1,Bíráló!F24," pont ] ",CHAR(10),Bíráló!$G$1,Bíráló!H24," pont ]",CHAR(10),Bíráló!$I$1,Bíráló!I24," pont ]",CHAR(10),Bíráló!$J$1,Bíráló!J24," pont ]",CHAR(10),Bíráló!$K$1,Bíráló!K24,Bíráló!L24,Bíráló!M24," ",Bíráló!N24)))</f>
        <v>Távolság (km)10 pont ] 
Időtartam (perc)9 pont ]
Összesen (pont)19 pont ]
Ponthatár4 pont ]
DöntésA fentiekre tekintettel parkolási férőhelyre jogosult az Orczy Úti Kollégium az aktuális képzés időtartama alatt minden héten hétfő reggel 6:00 órától szombat 22:00 óráig.</v>
      </c>
      <c r="F24" t="s">
        <v>174</v>
      </c>
    </row>
    <row r="25" spans="1:6" ht="108" customHeight="1">
      <c r="A25" t="e">
        <f>Bíráló!#REF!</f>
        <v>#REF!</v>
      </c>
      <c r="B25" t="str">
        <f>Bíráló!A25</f>
        <v>2026/27/1/NKE/PK/64</v>
      </c>
      <c r="C25" t="str">
        <f>Bíráló!A25</f>
        <v>2026/27/1/NKE/PK/64</v>
      </c>
      <c r="D25" s="13">
        <v>46293</v>
      </c>
      <c r="E25" s="14" t="str">
        <f>IF(Bíráló!$K$2="A fentiekre tekintettel férőhelyhiány miatt várólistára került.",CONCATENATE(Bíráló!$E$1,Bíráló!F25," pont ] ",CHAR(10),Bíráló!$G$1,Bíráló!H25," pont ]",CHAR(10),Bíráló!$I$1,Bíráló!I25," pont ]",CHAR(10),Bíráló!$J$1,Bíráló!J25," pont ]",CHAR(10),Bíráló!$K$1,Bíráló!K25," ",Bíráló!N25,CHAR(10),Bíráló!$L$1,Bíráló!L25),IF(Bíráló!K25="A fentiekre tekintettel kérelme elutasításra került.",CONCATENATE("A hallgató a Pályázati felhívásban szereplő kötelezően megadandó adatokat nem, vagy hiányosan töltötte fel.",CHAR(10),CHAR(10),Bíráló!$K$1,Bíráló!K25),CONCATENATE(Bíráló!$E$1,Bíráló!F25," pont ] ",CHAR(10),Bíráló!$G$1,Bíráló!H25," pont ]",CHAR(10),Bíráló!$I$1,Bíráló!I25," pont ]",CHAR(10),Bíráló!$J$1,Bíráló!J25," pont ]",CHAR(10),Bíráló!$K$1,Bíráló!K25,Bíráló!L25,Bíráló!M25," ",Bíráló!N25)))</f>
        <v>Távolság (km)10 pont ] 
Időtartam (perc)9 pont ]
Összesen (pont)19 pont ]
Ponthatár4 pont ]
DöntésA fentiekre tekintettel parkolási férőhelyre jogosult az Orczy Úti Kollégium az aktuális képzés időtartama alatt minden héten hétfő reggel 6:00 órától szombat 22:00 óráig.</v>
      </c>
      <c r="F25" t="s">
        <v>174</v>
      </c>
    </row>
    <row r="26" spans="1:6" ht="108" customHeight="1">
      <c r="A26" t="e">
        <f>Bíráló!#REF!</f>
        <v>#REF!</v>
      </c>
      <c r="B26" t="str">
        <f>Bíráló!A26</f>
        <v>2026/27/1/NKE/PK/55</v>
      </c>
      <c r="C26" t="str">
        <f>Bíráló!A26</f>
        <v>2026/27/1/NKE/PK/55</v>
      </c>
      <c r="D26" s="13">
        <v>46293</v>
      </c>
      <c r="E26" s="14" t="str">
        <f>IF(Bíráló!$K$2="A fentiekre tekintettel férőhelyhiány miatt várólistára került.",CONCATENATE(Bíráló!$E$1,Bíráló!F26," pont ] ",CHAR(10),Bíráló!$G$1,Bíráló!H26," pont ]",CHAR(10),Bíráló!$I$1,Bíráló!I26," pont ]",CHAR(10),Bíráló!$J$1,Bíráló!J26," pont ]",CHAR(10),Bíráló!$K$1,Bíráló!K26," ",Bíráló!N26,CHAR(10),Bíráló!$L$1,Bíráló!L26),IF(Bíráló!K26="A fentiekre tekintettel kérelme elutasításra került.",CONCATENATE("A hallgató a Pályázati felhívásban szereplő kötelezően megadandó adatokat nem, vagy hiányosan töltötte fel.",CHAR(10),CHAR(10),Bíráló!$K$1,Bíráló!K26),CONCATENATE(Bíráló!$E$1,Bíráló!F26," pont ] ",CHAR(10),Bíráló!$G$1,Bíráló!H26," pont ]",CHAR(10),Bíráló!$I$1,Bíráló!I26," pont ]",CHAR(10),Bíráló!$J$1,Bíráló!J26," pont ]",CHAR(10),Bíráló!$K$1,Bíráló!K26,Bíráló!L26,Bíráló!M26," ",Bíráló!N26)))</f>
        <v>Távolság (km)9 pont ] 
Időtartam (perc)10 pont ]
Összesen (pont)19 pont ]
Ponthatár4 pont ]
DöntésA fentiekre tekintettel parkolási férőhelyre jogosult az Orczy Úti Kollégium az aktuális képzés időtartama alatt minden héten hétfő reggel 6:00 órától szombat 22:00 óráig.</v>
      </c>
      <c r="F26" t="s">
        <v>174</v>
      </c>
    </row>
    <row r="27" spans="1:6" ht="108" customHeight="1">
      <c r="A27" t="e">
        <f>Bíráló!#REF!</f>
        <v>#REF!</v>
      </c>
      <c r="B27" t="str">
        <f>Bíráló!A27</f>
        <v>2026/27/1/NKE/PK/25</v>
      </c>
      <c r="C27" t="str">
        <f>Bíráló!A27</f>
        <v>2026/27/1/NKE/PK/25</v>
      </c>
      <c r="D27" s="13">
        <v>46293</v>
      </c>
      <c r="E27" s="14" t="str">
        <f>IF(Bíráló!$K$2="A fentiekre tekintettel férőhelyhiány miatt várólistára került.",CONCATENATE(Bíráló!$E$1,Bíráló!F27," pont ] ",CHAR(10),Bíráló!$G$1,Bíráló!H27," pont ]",CHAR(10),Bíráló!$I$1,Bíráló!I27," pont ]",CHAR(10),Bíráló!$J$1,Bíráló!J27," pont ]",CHAR(10),Bíráló!$K$1,Bíráló!K27," ",Bíráló!N27,CHAR(10),Bíráló!$L$1,Bíráló!L27),IF(Bíráló!K27="A fentiekre tekintettel kérelme elutasításra került.",CONCATENATE("A hallgató a Pályázati felhívásban szereplő kötelezően megadandó adatokat nem, vagy hiányosan töltötte fel.",CHAR(10),CHAR(10),Bíráló!$K$1,Bíráló!K27),CONCATENATE(Bíráló!$E$1,Bíráló!F27," pont ] ",CHAR(10),Bíráló!$G$1,Bíráló!H27," pont ]",CHAR(10),Bíráló!$I$1,Bíráló!I27," pont ]",CHAR(10),Bíráló!$J$1,Bíráló!J27," pont ]",CHAR(10),Bíráló!$K$1,Bíráló!K27,Bíráló!L27,Bíráló!M27," ",Bíráló!N27)))</f>
        <v>Távolság (km)9 pont ] 
Időtartam (perc)8 pont ]
Összesen (pont)17 pont ]
Ponthatár4 pont ]
DöntésA fentiekre tekintettel parkolási férőhelyre jogosult az Orczy Úti Kollégium az aktuális képzés időtartama alatt minden héten hétfő reggel 6:00 órától szombat 22:00 óráig.</v>
      </c>
      <c r="F27" t="s">
        <v>174</v>
      </c>
    </row>
    <row r="28" spans="1:6" ht="108" customHeight="1">
      <c r="A28" t="e">
        <f>Bíráló!#REF!</f>
        <v>#REF!</v>
      </c>
      <c r="B28" t="str">
        <f>Bíráló!A28</f>
        <v>2026/27/1/NKE/PK/66</v>
      </c>
      <c r="C28" t="str">
        <f>Bíráló!A28</f>
        <v>2026/27/1/NKE/PK/66</v>
      </c>
      <c r="D28" s="13">
        <v>46293</v>
      </c>
      <c r="E28" s="14" t="str">
        <f>IF(Bíráló!$K$2="A fentiekre tekintettel férőhelyhiány miatt várólistára került.",CONCATENATE(Bíráló!$E$1,Bíráló!F28," pont ] ",CHAR(10),Bíráló!$G$1,Bíráló!H28," pont ]",CHAR(10),Bíráló!$I$1,Bíráló!I28," pont ]",CHAR(10),Bíráló!$J$1,Bíráló!J28," pont ]",CHAR(10),Bíráló!$K$1,Bíráló!K28," ",Bíráló!N28,CHAR(10),Bíráló!$L$1,Bíráló!L28),IF(Bíráló!K28="A fentiekre tekintettel kérelme elutasításra került.",CONCATENATE("A hallgató a Pályázati felhívásban szereplő kötelezően megadandó adatokat nem, vagy hiányosan töltötte fel.",CHAR(10),CHAR(10),Bíráló!$K$1,Bíráló!K28),CONCATENATE(Bíráló!$E$1,Bíráló!F28," pont ] ",CHAR(10),Bíráló!$G$1,Bíráló!H28," pont ]",CHAR(10),Bíráló!$I$1,Bíráló!I28," pont ]",CHAR(10),Bíráló!$J$1,Bíráló!J28," pont ]",CHAR(10),Bíráló!$K$1,Bíráló!K28,Bíráló!L28,Bíráló!M28," ",Bíráló!N28)))</f>
        <v>Távolság (km)9 pont ] 
Időtartam (perc)8 pont ]
Összesen (pont)17 pont ]
Ponthatár4 pont ]
DöntésA fentiekre tekintettel parkolási férőhelyre jogosult az Orczy Úti Kollégium az aktuális képzés időtartama alatt minden héten hétfő reggel 6:00 órától szombat 22:00 óráig.</v>
      </c>
      <c r="F28" t="s">
        <v>174</v>
      </c>
    </row>
    <row r="29" spans="1:6" ht="108" customHeight="1">
      <c r="A29" t="e">
        <f>Bíráló!#REF!</f>
        <v>#REF!</v>
      </c>
      <c r="B29" t="str">
        <f>Bíráló!A29</f>
        <v>2026/27/1/NKE/PK/40</v>
      </c>
      <c r="C29" t="str">
        <f>Bíráló!A29</f>
        <v>2026/27/1/NKE/PK/40</v>
      </c>
      <c r="D29" s="13">
        <v>46293</v>
      </c>
      <c r="E29" s="14" t="str">
        <f>IF(Bíráló!$K$2="A fentiekre tekintettel férőhelyhiány miatt várólistára került.",CONCATENATE(Bíráló!$E$1,Bíráló!F29," pont ] ",CHAR(10),Bíráló!$G$1,Bíráló!H29," pont ]",CHAR(10),Bíráló!$I$1,Bíráló!I29," pont ]",CHAR(10),Bíráló!$J$1,Bíráló!J29," pont ]",CHAR(10),Bíráló!$K$1,Bíráló!K29," ",Bíráló!N29,CHAR(10),Bíráló!$L$1,Bíráló!L29),IF(Bíráló!K29="A fentiekre tekintettel kérelme elutasításra került.",CONCATENATE("A hallgató a Pályázati felhívásban szereplő kötelezően megadandó adatokat nem, vagy hiányosan töltötte fel.",CHAR(10),CHAR(10),Bíráló!$K$1,Bíráló!K29),CONCATENATE(Bíráló!$E$1,Bíráló!F29," pont ] ",CHAR(10),Bíráló!$G$1,Bíráló!H29," pont ]",CHAR(10),Bíráló!$I$1,Bíráló!I29," pont ]",CHAR(10),Bíráló!$J$1,Bíráló!J29," pont ]",CHAR(10),Bíráló!$K$1,Bíráló!K29,Bíráló!L29,Bíráló!M29," ",Bíráló!N29)))</f>
        <v>Távolság (km)7 pont ] 
Időtartam (perc)9 pont ]
Összesen (pont)16 pont ]
Ponthatár4 pont ]
DöntésA fentiekre tekintettel parkolási férőhelyre jogosult az Orczy Úti Kollégium az aktuális képzés időtartama alatt minden héten hétfő reggel 6:00 órától szombat 22:00 óráig.</v>
      </c>
      <c r="F29" t="s">
        <v>174</v>
      </c>
    </row>
    <row r="30" spans="1:6" ht="108" customHeight="1">
      <c r="A30" t="e">
        <f>Bíráló!#REF!</f>
        <v>#REF!</v>
      </c>
      <c r="B30" t="str">
        <f>Bíráló!A30</f>
        <v>2026/27/1/NKE/PK/60</v>
      </c>
      <c r="C30" t="str">
        <f>Bíráló!A30</f>
        <v>2026/27/1/NKE/PK/60</v>
      </c>
      <c r="D30" s="13">
        <v>46293</v>
      </c>
      <c r="E30" s="14" t="str">
        <f>IF(Bíráló!$K$2="A fentiekre tekintettel férőhelyhiány miatt várólistára került.",CONCATENATE(Bíráló!$E$1,Bíráló!F30," pont ] ",CHAR(10),Bíráló!$G$1,Bíráló!H30," pont ]",CHAR(10),Bíráló!$I$1,Bíráló!I30," pont ]",CHAR(10),Bíráló!$J$1,Bíráló!J30," pont ]",CHAR(10),Bíráló!$K$1,Bíráló!K30," ",Bíráló!N30,CHAR(10),Bíráló!$L$1,Bíráló!L30),IF(Bíráló!K30="A fentiekre tekintettel kérelme elutasításra került.",CONCATENATE("A hallgató a Pályázati felhívásban szereplő kötelezően megadandó adatokat nem, vagy hiányosan töltötte fel.",CHAR(10),CHAR(10),Bíráló!$K$1,Bíráló!K30),CONCATENATE(Bíráló!$E$1,Bíráló!F30," pont ] ",CHAR(10),Bíráló!$G$1,Bíráló!H30," pont ]",CHAR(10),Bíráló!$I$1,Bíráló!I30," pont ]",CHAR(10),Bíráló!$J$1,Bíráló!J30," pont ]",CHAR(10),Bíráló!$K$1,Bíráló!K30,Bíráló!L30,Bíráló!M30," ",Bíráló!N30)))</f>
        <v>Távolság (km)8 pont ] 
Időtartam (perc)7 pont ]
Összesen (pont)15 pont ]
Ponthatár4 pont ]
DöntésA fentiekre tekintettel parkolási férőhelyre jogosult az Orczy Úti Kollégium az aktuális képzés időtartama alatt minden héten hétfő reggel 6:00 órától szombat 22:00 óráig.</v>
      </c>
      <c r="F30" t="s">
        <v>174</v>
      </c>
    </row>
    <row r="31" spans="1:6" ht="108" customHeight="1">
      <c r="A31" t="e">
        <f>Bíráló!#REF!</f>
        <v>#REF!</v>
      </c>
      <c r="B31" t="str">
        <f>Bíráló!A31</f>
        <v>2026/27/1/NKE/PK/3</v>
      </c>
      <c r="C31" t="str">
        <f>Bíráló!A31</f>
        <v>2026/27/1/NKE/PK/3</v>
      </c>
      <c r="D31" s="13">
        <v>46293</v>
      </c>
      <c r="E31" s="14" t="str">
        <f>IF(Bíráló!$K$2="A fentiekre tekintettel férőhelyhiány miatt várólistára került.",CONCATENATE(Bíráló!$E$1,Bíráló!F31," pont ] ",CHAR(10),Bíráló!$G$1,Bíráló!H31," pont ]",CHAR(10),Bíráló!$I$1,Bíráló!I31," pont ]",CHAR(10),Bíráló!$J$1,Bíráló!J31," pont ]",CHAR(10),Bíráló!$K$1,Bíráló!K31," ",Bíráló!N31,CHAR(10),Bíráló!$L$1,Bíráló!L31),IF(Bíráló!K31="A fentiekre tekintettel kérelme elutasításra került.",CONCATENATE("A hallgató a Pályázati felhívásban szereplő kötelezően megadandó adatokat nem, vagy hiányosan töltötte fel.",CHAR(10),CHAR(10),Bíráló!$K$1,Bíráló!K31),CONCATENATE(Bíráló!$E$1,Bíráló!F31," pont ] ",CHAR(10),Bíráló!$G$1,Bíráló!H31," pont ]",CHAR(10),Bíráló!$I$1,Bíráló!I31," pont ]",CHAR(10),Bíráló!$J$1,Bíráló!J31," pont ]",CHAR(10),Bíráló!$K$1,Bíráló!K31,Bíráló!L31,Bíráló!M31," ",Bíráló!N31)))</f>
        <v>Távolság (km)7 pont ] 
Időtartam (perc)7 pont ]
Összesen (pont)14 pont ]
Ponthatár4 pont ]
DöntésA fentiekre tekintettel parkolási férőhelyre jogosult az Orczy Úti Kollégium az aktuális képzés időtartama alatt minden héten hétfő reggel 6:00 órától szombat 22:00 óráig.</v>
      </c>
      <c r="F31" t="s">
        <v>174</v>
      </c>
    </row>
    <row r="32" spans="1:6" ht="108" customHeight="1">
      <c r="A32" t="e">
        <f>Bíráló!#REF!</f>
        <v>#REF!</v>
      </c>
      <c r="B32" t="str">
        <f>Bíráló!A32</f>
        <v>2026/27/1/NKE/PK/105</v>
      </c>
      <c r="C32" t="str">
        <f>Bíráló!A32</f>
        <v>2026/27/1/NKE/PK/105</v>
      </c>
      <c r="D32" s="13">
        <v>46293</v>
      </c>
      <c r="E32" s="14" t="str">
        <f>IF(Bíráló!$K$2="A fentiekre tekintettel férőhelyhiány miatt várólistára került.",CONCATENATE(Bíráló!$E$1,Bíráló!F32," pont ] ",CHAR(10),Bíráló!$G$1,Bíráló!H32," pont ]",CHAR(10),Bíráló!$I$1,Bíráló!I32," pont ]",CHAR(10),Bíráló!$J$1,Bíráló!J32," pont ]",CHAR(10),Bíráló!$K$1,Bíráló!K32," ",Bíráló!N32,CHAR(10),Bíráló!$L$1,Bíráló!L32),IF(Bíráló!K32="A fentiekre tekintettel kérelme elutasításra került.",CONCATENATE("A hallgató a Pályázati felhívásban szereplő kötelezően megadandó adatokat nem, vagy hiányosan töltötte fel.",CHAR(10),CHAR(10),Bíráló!$K$1,Bíráló!K32),CONCATENATE(Bíráló!$E$1,Bíráló!F32," pont ] ",CHAR(10),Bíráló!$G$1,Bíráló!H32," pont ]",CHAR(10),Bíráló!$I$1,Bíráló!I32," pont ]",CHAR(10),Bíráló!$J$1,Bíráló!J32," pont ]",CHAR(10),Bíráló!$K$1,Bíráló!K32,Bíráló!L32,Bíráló!M32," ",Bíráló!N32)))</f>
        <v>Távolság (km)7 pont ] 
Időtartam (perc)7 pont ]
Összesen (pont)14 pont ]
Ponthatár4 pont ]
DöntésA fentiekre tekintettel parkolási férőhelyre jogosult az Orczy Úti Kollégium az aktuális képzés időtartama alatt minden héten hétfő reggel 6:00 órától szombat 22:00 óráig.</v>
      </c>
      <c r="F32" t="s">
        <v>174</v>
      </c>
    </row>
    <row r="33" spans="1:6" ht="108" customHeight="1">
      <c r="A33" t="e">
        <f>Bíráló!#REF!</f>
        <v>#REF!</v>
      </c>
      <c r="B33" t="str">
        <f>Bíráló!A33</f>
        <v>2026/27/1/NKE/PK/71</v>
      </c>
      <c r="C33" t="str">
        <f>Bíráló!A33</f>
        <v>2026/27/1/NKE/PK/71</v>
      </c>
      <c r="D33" s="13">
        <v>46293</v>
      </c>
      <c r="E33" s="14" t="str">
        <f>IF(Bíráló!$K$2="A fentiekre tekintettel férőhelyhiány miatt várólistára került.",CONCATENATE(Bíráló!$E$1,Bíráló!F33," pont ] ",CHAR(10),Bíráló!$G$1,Bíráló!H33," pont ]",CHAR(10),Bíráló!$I$1,Bíráló!I33," pont ]",CHAR(10),Bíráló!$J$1,Bíráló!J33," pont ]",CHAR(10),Bíráló!$K$1,Bíráló!K33," ",Bíráló!N33,CHAR(10),Bíráló!$L$1,Bíráló!L33),IF(Bíráló!K33="A fentiekre tekintettel kérelme elutasításra került.",CONCATENATE("A hallgató a Pályázati felhívásban szereplő kötelezően megadandó adatokat nem, vagy hiányosan töltötte fel.",CHAR(10),CHAR(10),Bíráló!$K$1,Bíráló!K33),CONCATENATE(Bíráló!$E$1,Bíráló!F33," pont ] ",CHAR(10),Bíráló!$G$1,Bíráló!H33," pont ]",CHAR(10),Bíráló!$I$1,Bíráló!I33," pont ]",CHAR(10),Bíráló!$J$1,Bíráló!J33," pont ]",CHAR(10),Bíráló!$K$1,Bíráló!K33,Bíráló!L33,Bíráló!M33," ",Bíráló!N33)))</f>
        <v>Távolság (km)7 pont ] 
Időtartam (perc)6 pont ]
Összesen (pont)13 pont ]
Ponthatár4 pont ]
DöntésA fentiekre tekintettel parkolási férőhelyre jogosult az Orczy Úti Kollégium az aktuális képzés időtartama alatt minden héten hétfő reggel 6:00 órától szombat 22:00 óráig.</v>
      </c>
      <c r="F33" t="s">
        <v>174</v>
      </c>
    </row>
    <row r="34" spans="1:6" ht="108" customHeight="1">
      <c r="A34" t="e">
        <f>Bíráló!#REF!</f>
        <v>#REF!</v>
      </c>
      <c r="B34" t="str">
        <f>Bíráló!A34</f>
        <v>2026/27/1/NKE/PK/88</v>
      </c>
      <c r="C34" t="str">
        <f>Bíráló!A34</f>
        <v>2026/27/1/NKE/PK/88</v>
      </c>
      <c r="D34" s="13">
        <v>46293</v>
      </c>
      <c r="E34" s="14" t="str">
        <f>IF(Bíráló!$K$2="A fentiekre tekintettel férőhelyhiány miatt várólistára került.",CONCATENATE(Bíráló!$E$1,Bíráló!F34," pont ] ",CHAR(10),Bíráló!$G$1,Bíráló!H34," pont ]",CHAR(10),Bíráló!$I$1,Bíráló!I34," pont ]",CHAR(10),Bíráló!$J$1,Bíráló!J34," pont ]",CHAR(10),Bíráló!$K$1,Bíráló!K34," ",Bíráló!N34,CHAR(10),Bíráló!$L$1,Bíráló!L34),IF(Bíráló!K34="A fentiekre tekintettel kérelme elutasításra került.",CONCATENATE("A hallgató a Pályázati felhívásban szereplő kötelezően megadandó adatokat nem, vagy hiányosan töltötte fel.",CHAR(10),CHAR(10),Bíráló!$K$1,Bíráló!K34),CONCATENATE(Bíráló!$E$1,Bíráló!F34," pont ] ",CHAR(10),Bíráló!$G$1,Bíráló!H34," pont ]",CHAR(10),Bíráló!$I$1,Bíráló!I34," pont ]",CHAR(10),Bíráló!$J$1,Bíráló!J34," pont ]",CHAR(10),Bíráló!$K$1,Bíráló!K34,Bíráló!L34,Bíráló!M34," ",Bíráló!N34)))</f>
        <v>Távolság (km)7 pont ] 
Időtartam (perc)6 pont ]
Összesen (pont)13 pont ]
Ponthatár4 pont ]
DöntésA fentiekre tekintettel parkolási férőhelyre jogosult az Orczy Úti Kollégium az aktuális képzés időtartama alatt minden héten hétfő reggel 6:00 órától szombat 22:00 óráig.</v>
      </c>
      <c r="F34" t="s">
        <v>174</v>
      </c>
    </row>
    <row r="35" spans="1:6" ht="108" customHeight="1">
      <c r="A35" t="e">
        <f>Bíráló!#REF!</f>
        <v>#REF!</v>
      </c>
      <c r="B35" t="str">
        <f>Bíráló!A35</f>
        <v>2026/27/1/NKE/PK/103</v>
      </c>
      <c r="C35" t="str">
        <f>Bíráló!A35</f>
        <v>2026/27/1/NKE/PK/103</v>
      </c>
      <c r="D35" s="13">
        <v>46293</v>
      </c>
      <c r="E35" s="14" t="str">
        <f>IF(Bíráló!$K$2="A fentiekre tekintettel férőhelyhiány miatt várólistára került.",CONCATENATE(Bíráló!$E$1,Bíráló!F35," pont ] ",CHAR(10),Bíráló!$G$1,Bíráló!H35," pont ]",CHAR(10),Bíráló!$I$1,Bíráló!I35," pont ]",CHAR(10),Bíráló!$J$1,Bíráló!J35," pont ]",CHAR(10),Bíráló!$K$1,Bíráló!K35," ",Bíráló!N35,CHAR(10),Bíráló!$L$1,Bíráló!L35),IF(Bíráló!K35="A fentiekre tekintettel kérelme elutasításra került.",CONCATENATE("A hallgató a Pályázati felhívásban szereplő kötelezően megadandó adatokat nem, vagy hiányosan töltötte fel.",CHAR(10),CHAR(10),Bíráló!$K$1,Bíráló!K35),CONCATENATE(Bíráló!$E$1,Bíráló!F35," pont ] ",CHAR(10),Bíráló!$G$1,Bíráló!H35," pont ]",CHAR(10),Bíráló!$I$1,Bíráló!I35," pont ]",CHAR(10),Bíráló!$J$1,Bíráló!J35," pont ]",CHAR(10),Bíráló!$K$1,Bíráló!K35,Bíráló!L35,Bíráló!M35," ",Bíráló!N35)))</f>
        <v>Távolság (km)7 pont ] 
Időtartam (perc)6 pont ]
Összesen (pont)13 pont ]
Ponthatár4 pont ]
DöntésA fentiekre tekintettel parkolási férőhelyre jogosult az Orczy Úti Kollégium az aktuális képzés időtartama alatt minden héten hétfő reggel 6:00 órától szombat 22:00 óráig.</v>
      </c>
      <c r="F35" t="s">
        <v>174</v>
      </c>
    </row>
    <row r="36" spans="1:6" ht="108" customHeight="1">
      <c r="A36" t="e">
        <f>Bíráló!#REF!</f>
        <v>#REF!</v>
      </c>
      <c r="B36" t="str">
        <f>Bíráló!A36</f>
        <v>2026/27/1/NKE/PK/106</v>
      </c>
      <c r="C36" t="str">
        <f>Bíráló!A36</f>
        <v>2026/27/1/NKE/PK/106</v>
      </c>
      <c r="D36" s="13">
        <v>46293</v>
      </c>
      <c r="E36" s="14" t="str">
        <f>IF(Bíráló!$K$2="A fentiekre tekintettel férőhelyhiány miatt várólistára került.",CONCATENATE(Bíráló!$E$1,Bíráló!F36," pont ] ",CHAR(10),Bíráló!$G$1,Bíráló!H36," pont ]",CHAR(10),Bíráló!$I$1,Bíráló!I36," pont ]",CHAR(10),Bíráló!$J$1,Bíráló!J36," pont ]",CHAR(10),Bíráló!$K$1,Bíráló!K36," ",Bíráló!N36,CHAR(10),Bíráló!$L$1,Bíráló!L36),IF(Bíráló!K36="A fentiekre tekintettel kérelme elutasításra került.",CONCATENATE("A hallgató a Pályázati felhívásban szereplő kötelezően megadandó adatokat nem, vagy hiányosan töltötte fel.",CHAR(10),CHAR(10),Bíráló!$K$1,Bíráló!K36),CONCATENATE(Bíráló!$E$1,Bíráló!F36," pont ] ",CHAR(10),Bíráló!$G$1,Bíráló!H36," pont ]",CHAR(10),Bíráló!$I$1,Bíráló!I36," pont ]",CHAR(10),Bíráló!$J$1,Bíráló!J36," pont ]",CHAR(10),Bíráló!$K$1,Bíráló!K36,Bíráló!L36,Bíráló!M36," ",Bíráló!N36)))</f>
        <v>Távolság (km)7 pont ] 
Időtartam (perc)6 pont ]
Összesen (pont)13 pont ]
Ponthatár4 pont ]
DöntésA fentiekre tekintettel parkolási férőhelyre jogosult az Orczy Úti Kollégium az aktuális képzés időtartama alatt minden héten hétfő reggel 6:00 órától szombat 22:00 óráig.</v>
      </c>
      <c r="F36" t="s">
        <v>174</v>
      </c>
    </row>
    <row r="37" spans="1:6" ht="108" customHeight="1">
      <c r="A37" t="e">
        <f>Bíráló!#REF!</f>
        <v>#REF!</v>
      </c>
      <c r="B37" t="str">
        <f>Bíráló!A37</f>
        <v>2026/27/1/NKE/PK/48</v>
      </c>
      <c r="C37" t="str">
        <f>Bíráló!A37</f>
        <v>2026/27/1/NKE/PK/48</v>
      </c>
      <c r="D37" s="13">
        <v>46293</v>
      </c>
      <c r="E37" s="14" t="str">
        <f>IF(Bíráló!$K$2="A fentiekre tekintettel férőhelyhiány miatt várólistára került.",CONCATENATE(Bíráló!$E$1,Bíráló!F37," pont ] ",CHAR(10),Bíráló!$G$1,Bíráló!H37," pont ]",CHAR(10),Bíráló!$I$1,Bíráló!I37," pont ]",CHAR(10),Bíráló!$J$1,Bíráló!J37," pont ]",CHAR(10),Bíráló!$K$1,Bíráló!K37," ",Bíráló!N37,CHAR(10),Bíráló!$L$1,Bíráló!L37),IF(Bíráló!K37="A fentiekre tekintettel kérelme elutasításra került.",CONCATENATE("A hallgató a Pályázati felhívásban szereplő kötelezően megadandó adatokat nem, vagy hiányosan töltötte fel.",CHAR(10),CHAR(10),Bíráló!$K$1,Bíráló!K37),CONCATENATE(Bíráló!$E$1,Bíráló!F37," pont ] ",CHAR(10),Bíráló!$G$1,Bíráló!H37," pont ]",CHAR(10),Bíráló!$I$1,Bíráló!I37," pont ]",CHAR(10),Bíráló!$J$1,Bíráló!J37," pont ]",CHAR(10),Bíráló!$K$1,Bíráló!K37,Bíráló!L37,Bíráló!M37," ",Bíráló!N37)))</f>
        <v>Távolság (km)6 pont ] 
Időtartam (perc)5 pont ]
Összesen (pont)11 pont ]
Ponthatár4 pont ]
DöntésA fentiekre tekintettel parkolási férőhelyre jogosult az Orczy Úti Kollégium az aktuális képzés időtartama alatt minden héten hétfő reggel 6:00 órától szombat 22:00 óráig.</v>
      </c>
      <c r="F37" t="s">
        <v>174</v>
      </c>
    </row>
    <row r="38" spans="1:6" ht="108" customHeight="1">
      <c r="A38" t="e">
        <f>Bíráló!#REF!</f>
        <v>#REF!</v>
      </c>
      <c r="B38" t="str">
        <f>Bíráló!A38</f>
        <v>2026/27/1/NKE/PK/58</v>
      </c>
      <c r="C38" t="str">
        <f>Bíráló!A38</f>
        <v>2026/27/1/NKE/PK/58</v>
      </c>
      <c r="D38" s="13">
        <v>46293</v>
      </c>
      <c r="E38" s="14" t="str">
        <f>IF(Bíráló!$K$2="A fentiekre tekintettel férőhelyhiány miatt várólistára került.",CONCATENATE(Bíráló!$E$1,Bíráló!F38," pont ] ",CHAR(10),Bíráló!$G$1,Bíráló!H38," pont ]",CHAR(10),Bíráló!$I$1,Bíráló!I38," pont ]",CHAR(10),Bíráló!$J$1,Bíráló!J38," pont ]",CHAR(10),Bíráló!$K$1,Bíráló!K38," ",Bíráló!N38,CHAR(10),Bíráló!$L$1,Bíráló!L38),IF(Bíráló!K38="A fentiekre tekintettel kérelme elutasításra került.",CONCATENATE("A hallgató a Pályázati felhívásban szereplő kötelezően megadandó adatokat nem, vagy hiányosan töltötte fel.",CHAR(10),CHAR(10),Bíráló!$K$1,Bíráló!K38),CONCATENATE(Bíráló!$E$1,Bíráló!F38," pont ] ",CHAR(10),Bíráló!$G$1,Bíráló!H38," pont ]",CHAR(10),Bíráló!$I$1,Bíráló!I38," pont ]",CHAR(10),Bíráló!$J$1,Bíráló!J38," pont ]",CHAR(10),Bíráló!$K$1,Bíráló!K38,Bíráló!L38,Bíráló!M38," ",Bíráló!N38)))</f>
        <v>Távolság (km)5 pont ] 
Időtartam (perc)5 pont ]
Összesen (pont)10 pont ]
Ponthatár4 pont ]
DöntésA fentiekre tekintettel parkolási férőhelyre jogosult az Orczy Úti Kollégium az aktuális képzés időtartama alatt minden héten hétfő reggel 6:00 órától szombat 22:00 óráig.</v>
      </c>
      <c r="F38" t="s">
        <v>174</v>
      </c>
    </row>
    <row r="39" spans="1:6" ht="108" customHeight="1">
      <c r="A39" t="e">
        <f>Bíráló!#REF!</f>
        <v>#REF!</v>
      </c>
      <c r="B39" t="str">
        <f>Bíráló!A39</f>
        <v>2026/27/1/NKE/PK/131</v>
      </c>
      <c r="C39" t="str">
        <f>Bíráló!A39</f>
        <v>2026/27/1/NKE/PK/131</v>
      </c>
      <c r="D39" s="13">
        <v>46293</v>
      </c>
      <c r="E39" s="14" t="str">
        <f>IF(Bíráló!$K$2="A fentiekre tekintettel férőhelyhiány miatt várólistára került.",CONCATENATE(Bíráló!$E$1,Bíráló!F39," pont ] ",CHAR(10),Bíráló!$G$1,Bíráló!H39," pont ]",CHAR(10),Bíráló!$I$1,Bíráló!I39," pont ]",CHAR(10),Bíráló!$J$1,Bíráló!J39," pont ]",CHAR(10),Bíráló!$K$1,Bíráló!K39," ",Bíráló!N39,CHAR(10),Bíráló!$L$1,Bíráló!L39),IF(Bíráló!K39="A fentiekre tekintettel kérelme elutasításra került.",CONCATENATE("A hallgató a Pályázati felhívásban szereplő kötelezően megadandó adatokat nem, vagy hiányosan töltötte fel.",CHAR(10),CHAR(10),Bíráló!$K$1,Bíráló!K39),CONCATENATE(Bíráló!$E$1,Bíráló!F39," pont ] ",CHAR(10),Bíráló!$G$1,Bíráló!H39," pont ]",CHAR(10),Bíráló!$I$1,Bíráló!I39," pont ]",CHAR(10),Bíráló!$J$1,Bíráló!J39," pont ]",CHAR(10),Bíráló!$K$1,Bíráló!K39,Bíráló!L39,Bíráló!M39," ",Bíráló!N39)))</f>
        <v>Távolság (km)4 pont ] 
Időtartam (perc)3 pont ]
Összesen (pont)7 pont ]
Ponthatár4 pont ]
DöntésA fentiekre tekintettel parkolási férőhelyre jogosult az Orczy Úti Kollégium az aktuális képzés időtartama alatt minden héten hétfő reggel 6:00 órától szombat 22:00 óráig.</v>
      </c>
      <c r="F39" t="s">
        <v>174</v>
      </c>
    </row>
    <row r="40" spans="1:6" ht="108" customHeight="1">
      <c r="A40" t="e">
        <f>Bíráló!#REF!</f>
        <v>#REF!</v>
      </c>
      <c r="B40" t="str">
        <f>Bíráló!A40</f>
        <v>2026/27/1/NKE/PK/85</v>
      </c>
      <c r="C40" t="str">
        <f>Bíráló!A40</f>
        <v>2026/27/1/NKE/PK/85</v>
      </c>
      <c r="D40" s="13">
        <v>46293</v>
      </c>
      <c r="E40" s="14" t="str">
        <f>IF(Bíráló!$K$2="A fentiekre tekintettel férőhelyhiány miatt várólistára került.",CONCATENATE(Bíráló!$E$1,Bíráló!F40," pont ] ",CHAR(10),Bíráló!$G$1,Bíráló!H40," pont ]",CHAR(10),Bíráló!$I$1,Bíráló!I40," pont ]",CHAR(10),Bíráló!$J$1,Bíráló!J40," pont ]",CHAR(10),Bíráló!$K$1,Bíráló!K40," ",Bíráló!N40,CHAR(10),Bíráló!$L$1,Bíráló!L40),IF(Bíráló!K40="A fentiekre tekintettel kérelme elutasításra került.",CONCATENATE("A hallgató a Pályázati felhívásban szereplő kötelezően megadandó adatokat nem, vagy hiányosan töltötte fel.",CHAR(10),CHAR(10),Bíráló!$K$1,Bíráló!K40),CONCATENATE(Bíráló!$E$1,Bíráló!F40," pont ] ",CHAR(10),Bíráló!$G$1,Bíráló!H40," pont ]",CHAR(10),Bíráló!$I$1,Bíráló!I40," pont ]",CHAR(10),Bíráló!$J$1,Bíráló!J40," pont ]",CHAR(10),Bíráló!$K$1,Bíráló!K40,Bíráló!L40,Bíráló!M40," ",Bíráló!N40)))</f>
        <v>Távolság (km)2 pont ] 
Időtartam (perc)4 pont ]
Összesen (pont)6 pont ]
Ponthatár4 pont ]
DöntésA fentiekre tekintettel parkolási férőhelyre jogosult az Orczy Úti Kollégium az aktuális képzés időtartama alatt minden héten hétfő reggel 6:00 órától szombat 22:00 óráig.</v>
      </c>
      <c r="F40" t="s">
        <v>174</v>
      </c>
    </row>
    <row r="41" spans="1:6" ht="108" customHeight="1">
      <c r="A41" t="e">
        <f>Bíráló!#REF!</f>
        <v>#REF!</v>
      </c>
      <c r="B41" t="str">
        <f>Bíráló!A41</f>
        <v>2026/27/1/NKE/PK/59</v>
      </c>
      <c r="C41" t="str">
        <f>Bíráló!A41</f>
        <v>2026/27/1/NKE/PK/59</v>
      </c>
      <c r="D41" s="13">
        <v>46293</v>
      </c>
      <c r="E41" s="14" t="str">
        <f>IF(Bíráló!$K$2="A fentiekre tekintettel férőhelyhiány miatt várólistára került.",CONCATENATE(Bíráló!$E$1,Bíráló!F41," pont ] ",CHAR(10),Bíráló!$G$1,Bíráló!H41," pont ]",CHAR(10),Bíráló!$I$1,Bíráló!I41," pont ]",CHAR(10),Bíráló!$J$1,Bíráló!J41," pont ]",CHAR(10),Bíráló!$K$1,Bíráló!K41," ",Bíráló!N41,CHAR(10),Bíráló!$L$1,Bíráló!L41),IF(Bíráló!K41="A fentiekre tekintettel kérelme elutasításra került.",CONCATENATE("A hallgató a Pályázati felhívásban szereplő kötelezően megadandó adatokat nem, vagy hiányosan töltötte fel.",CHAR(10),CHAR(10),Bíráló!$K$1,Bíráló!K41),CONCATENATE(Bíráló!$E$1,Bíráló!F41," pont ] ",CHAR(10),Bíráló!$G$1,Bíráló!H41," pont ]",CHAR(10),Bíráló!$I$1,Bíráló!I41," pont ]",CHAR(10),Bíráló!$J$1,Bíráló!J41," pont ]",CHAR(10),Bíráló!$K$1,Bíráló!K41,Bíráló!L41,Bíráló!M41," ",Bíráló!N41)))</f>
        <v>Távolság (km)2 pont ] 
Időtartam (perc)2 pont ]
Összesen (pont)4 pont ]
Ponthatár4 pont ]
DöntésA fentiekre tekintettel parkolási férőhelyre jogosult az Orczy Úti Kollégium az aktuális képzés időtartama alatt minden héten hétfő reggel 6:00 órától szombat 22:00 óráig.</v>
      </c>
      <c r="F41" t="s">
        <v>174</v>
      </c>
    </row>
    <row r="42" spans="1:6" ht="108" customHeight="1">
      <c r="A42" t="e">
        <f>Bíráló!#REF!</f>
        <v>#REF!</v>
      </c>
      <c r="B42" t="str">
        <f>Bíráló!A42</f>
        <v>2026/27/1/NKE/PK/34</v>
      </c>
      <c r="C42" t="str">
        <f>Bíráló!A42</f>
        <v>2026/27/1/NKE/PK/34</v>
      </c>
      <c r="D42" s="13">
        <v>46293</v>
      </c>
      <c r="E42" s="14" t="str">
        <f>IF(Bíráló!$K$2="A fentiekre tekintettel férőhelyhiány miatt várólistára került.",CONCATENATE(Bíráló!$E$1,Bíráló!F42," pont ] ",CHAR(10),Bíráló!$G$1,Bíráló!H42," pont ]",CHAR(10),Bíráló!$I$1,Bíráló!I42," pont ]",CHAR(10),Bíráló!$J$1,Bíráló!J42," pont ]",CHAR(10),Bíráló!$K$1,Bíráló!K42," ",Bíráló!N42,CHAR(10),Bíráló!$L$1,Bíráló!L42),IF(Bíráló!K42="A fentiekre tekintettel kérelme elutasításra került.",CONCATENATE("A hallgató a Pályázati felhívásban szereplő kötelezően megadandó adatokat nem, vagy hiányosan töltötte fel.",CHAR(10),CHAR(10),Bíráló!$K$1,Bíráló!K42),CONCATENATE(Bíráló!$E$1,Bíráló!F42," pont ] ",CHAR(10),Bíráló!$G$1,Bíráló!H42," pont ]",CHAR(10),Bíráló!$I$1,Bíráló!I42," pont ]",CHAR(10),Bíráló!$J$1,Bíráló!J42," pont ]",CHAR(10),Bíráló!$K$1,Bíráló!K42,Bíráló!L42,Bíráló!M42," ",Bíráló!N42)))</f>
        <v xml:space="preserve">Távolság (km)1 pont ] 
Időtartam (perc)2 pont ]
Összesen (pont)3 pont ]
Ponthatár4 pont ]
DöntésA fentiekre tekintettel férőhelyhiány miatt várólistára került.   </v>
      </c>
      <c r="F42" t="s">
        <v>174</v>
      </c>
    </row>
    <row r="43" spans="1:6" ht="108" customHeight="1">
      <c r="A43" t="e">
        <f>Bíráló!#REF!</f>
        <v>#REF!</v>
      </c>
      <c r="B43" t="str">
        <f>Bíráló!A43</f>
        <v>2026/27/1/NKE/PK/119</v>
      </c>
      <c r="C43" t="str">
        <f>Bíráló!A43</f>
        <v>2026/27/1/NKE/PK/119</v>
      </c>
      <c r="D43" s="13">
        <v>46293</v>
      </c>
      <c r="E43" s="14" t="str">
        <f>IF(Bíráló!$K$2="A fentiekre tekintettel férőhelyhiány miatt várólistára került.",CONCATENATE(Bíráló!$E$1,Bíráló!F43," pont ] ",CHAR(10),Bíráló!$G$1,Bíráló!H43," pont ]",CHAR(10),Bíráló!$I$1,Bíráló!I43," pont ]",CHAR(10),Bíráló!$J$1,Bíráló!J43," pont ]",CHAR(10),Bíráló!$K$1,Bíráló!K43," ",Bíráló!N43,CHAR(10),Bíráló!$L$1,Bíráló!L43),IF(Bíráló!K43="A fentiekre tekintettel kérelme elutasításra került.",CONCATENATE("A hallgató a Pályázati felhívásban szereplő kötelezően megadandó adatokat nem, vagy hiányosan töltötte fel.",CHAR(10),CHAR(10),Bíráló!$K$1,Bíráló!K43),CONCATENATE(Bíráló!$E$1,Bíráló!F43," pont ] ",CHAR(10),Bíráló!$G$1,Bíráló!H43," pont ]",CHAR(10),Bíráló!$I$1,Bíráló!I43," pont ]",CHAR(10),Bíráló!$J$1,Bíráló!J43," pont ]",CHAR(10),Bíráló!$K$1,Bíráló!K43,Bíráló!L43,Bíráló!M43," ",Bíráló!N43)))</f>
        <v xml:space="preserve">Távolság (km)1 pont ] 
Időtartam (perc)2 pont ]
Összesen (pont)3 pont ]
Ponthatár4 pont ]
DöntésA fentiekre tekintettel férőhelyhiány miatt várólistára került.   </v>
      </c>
      <c r="F43" t="s">
        <v>174</v>
      </c>
    </row>
    <row r="44" spans="1:6" ht="108" customHeight="1">
      <c r="A44" t="e">
        <f>Bíráló!#REF!</f>
        <v>#REF!</v>
      </c>
      <c r="B44" t="str">
        <f>Bíráló!A44</f>
        <v>2026/27/1/NKE/PK/121</v>
      </c>
      <c r="C44" t="str">
        <f>Bíráló!A44</f>
        <v>2026/27/1/NKE/PK/121</v>
      </c>
      <c r="D44" s="13">
        <v>46293</v>
      </c>
      <c r="E44" s="14" t="str">
        <f>IF(Bíráló!$K$2="A fentiekre tekintettel férőhelyhiány miatt várólistára került.",CONCATENATE(Bíráló!$E$1,Bíráló!F44," pont ] ",CHAR(10),Bíráló!$G$1,Bíráló!H44," pont ]",CHAR(10),Bíráló!$I$1,Bíráló!I44," pont ]",CHAR(10),Bíráló!$J$1,Bíráló!J44," pont ]",CHAR(10),Bíráló!$K$1,Bíráló!K44," ",Bíráló!N44,CHAR(10),Bíráló!$L$1,Bíráló!L44),IF(Bíráló!K44="A fentiekre tekintettel kérelme elutasításra került.",CONCATENATE("A hallgató a Pályázati felhívásban szereplő kötelezően megadandó adatokat nem, vagy hiányosan töltötte fel.",CHAR(10),CHAR(10),Bíráló!$K$1,Bíráló!K44),CONCATENATE(Bíráló!$E$1,Bíráló!F44," pont ] ",CHAR(10),Bíráló!$G$1,Bíráló!H44," pont ]",CHAR(10),Bíráló!$I$1,Bíráló!I44," pont ]",CHAR(10),Bíráló!$J$1,Bíráló!J44," pont ]",CHAR(10),Bíráló!$K$1,Bíráló!K44,Bíráló!L44,Bíráló!M44," ",Bíráló!N44)))</f>
        <v xml:space="preserve">Távolság (km)1 pont ] 
Időtartam (perc)2 pont ]
Összesen (pont)3 pont ]
Ponthatár4 pont ]
DöntésA fentiekre tekintettel férőhelyhiány miatt várólistára került. </v>
      </c>
      <c r="F44" t="s">
        <v>174</v>
      </c>
    </row>
    <row r="45" spans="1:6" ht="108" customHeight="1">
      <c r="A45" t="e">
        <f>Bíráló!#REF!</f>
        <v>#REF!</v>
      </c>
      <c r="B45" t="str">
        <f>Bíráló!A45</f>
        <v>2026/27/1/NKE/PK/39</v>
      </c>
      <c r="C45" t="str">
        <f>Bíráló!A45</f>
        <v>2026/27/1/NKE/PK/39</v>
      </c>
      <c r="D45" s="13">
        <v>46293</v>
      </c>
      <c r="E45" s="14" t="str">
        <f>IF(Bíráló!$K$2="A fentiekre tekintettel férőhelyhiány miatt várólistára került.",CONCATENATE(Bíráló!$E$1,Bíráló!F45," pont ] ",CHAR(10),Bíráló!$G$1,Bíráló!H45," pont ]",CHAR(10),Bíráló!$I$1,Bíráló!I45," pont ]",CHAR(10),Bíráló!$J$1,Bíráló!J45," pont ]",CHAR(10),Bíráló!$K$1,Bíráló!K45," ",Bíráló!N45,CHAR(10),Bíráló!$L$1,Bíráló!L45),IF(Bíráló!K45="A fentiekre tekintettel kérelme elutasításra került.",CONCATENATE("A hallgató a Pályázati felhívásban szereplő kötelezően megadandó adatokat nem, vagy hiányosan töltötte fel.",CHAR(10),CHAR(10),Bíráló!$K$1,Bíráló!K45),CONCATENATE(Bíráló!$E$1,Bíráló!F45," pont ] ",CHAR(10),Bíráló!$G$1,Bíráló!H45," pont ]",CHAR(10),Bíráló!$I$1,Bíráló!I45," pont ]",CHAR(10),Bíráló!$J$1,Bíráló!J45," pont ]",CHAR(10),Bíráló!$K$1,Bíráló!K45,Bíráló!L45,Bíráló!M45," ",Bíráló!N45)))</f>
        <v xml:space="preserve">Távolság (km)0 pont ] 
Időtartam (perc)3 pont ]
Összesen (pont)3 pont ]
Ponthatár4 pont ]
DöntésA fentiekre tekintettel férőhelyhiány miatt várólistára került. </v>
      </c>
      <c r="F45" t="s">
        <v>174</v>
      </c>
    </row>
    <row r="46" spans="1:6" ht="108">
      <c r="A46" t="e">
        <f>Bíráló!#REF!</f>
        <v>#REF!</v>
      </c>
      <c r="B46" t="str">
        <f>Bíráló!A46</f>
        <v>2026/27/1/NKE/PK/56</v>
      </c>
      <c r="C46" t="str">
        <f>Bíráló!A46</f>
        <v>2026/27/1/NKE/PK/56</v>
      </c>
      <c r="D46" s="13">
        <v>46293</v>
      </c>
      <c r="E46" s="14" t="str">
        <f>IF(Bíráló!$K$2="A fentiekre tekintettel férőhelyhiány miatt várólistára került.",CONCATENATE(Bíráló!$E$1,Bíráló!F46," pont ] ",CHAR(10),Bíráló!$G$1,Bíráló!H46," pont ]",CHAR(10),Bíráló!$I$1,Bíráló!I46," pont ]",CHAR(10),Bíráló!$J$1,Bíráló!J46," pont ]",CHAR(10),Bíráló!$K$1,Bíráló!K46," ",Bíráló!N46,CHAR(10),Bíráló!$L$1,Bíráló!L46),IF(Bíráló!K46="A fentiekre tekintettel kérelme elutasításra került.",CONCATENATE("A hallgató a Pályázati felhívásban szereplő kötelezően megadandó adatokat nem, vagy hiányosan töltötte fel.",CHAR(10),CHAR(10),Bíráló!$K$1,Bíráló!K46),CONCATENATE(Bíráló!$E$1,Bíráló!F46," pont ] ",CHAR(10),Bíráló!$G$1,Bíráló!H46," pont ]",CHAR(10),Bíráló!$I$1,Bíráló!I46," pont ]",CHAR(10),Bíráló!$J$1,Bíráló!J46," pont ]",CHAR(10),Bíráló!$K$1,Bíráló!K46,Bíráló!L46,Bíráló!M46," ",Bíráló!N46)))</f>
        <v xml:space="preserve">Távolság (km)1 pont ] 
Időtartam (perc)1 pont ]
Összesen (pont)2 pont ]
Ponthatár4 pont ]
DöntésA fentiekre tekintettel férőhelyhiány miatt várólistára került.   </v>
      </c>
      <c r="F46" t="s">
        <v>174</v>
      </c>
    </row>
    <row r="47" spans="1:6" ht="108">
      <c r="A47" t="e">
        <f>Bíráló!#REF!</f>
        <v>#REF!</v>
      </c>
      <c r="B47" t="str">
        <f>Bíráló!A47</f>
        <v>2026/27/1/NKE/PK/41</v>
      </c>
      <c r="C47" t="str">
        <f>Bíráló!A47</f>
        <v>2026/27/1/NKE/PK/41</v>
      </c>
      <c r="D47" s="13">
        <v>46293</v>
      </c>
      <c r="E47" s="14" t="str">
        <f>IF(Bíráló!$K$2="A fentiekre tekintettel férőhelyhiány miatt várólistára került.",CONCATENATE(Bíráló!$E$1,Bíráló!F47," pont ] ",CHAR(10),Bíráló!$G$1,Bíráló!H47," pont ]",CHAR(10),Bíráló!$I$1,Bíráló!I47," pont ]",CHAR(10),Bíráló!$J$1,Bíráló!J47," pont ]",CHAR(10),Bíráló!$K$1,Bíráló!K47," ",Bíráló!N47,CHAR(10),Bíráló!$L$1,Bíráló!L47),IF(Bíráló!K47="A fentiekre tekintettel kérelme elutasításra került.",CONCATENATE("A hallgató a Pályázati felhívásban szereplő kötelezően megadandó adatokat nem, vagy hiányosan töltötte fel.",CHAR(10),CHAR(10),Bíráló!$K$1,Bíráló!K47),CONCATENATE(Bíráló!$E$1,Bíráló!F47," pont ] ",CHAR(10),Bíráló!$G$1,Bíráló!H47," pont ]",CHAR(10),Bíráló!$I$1,Bíráló!I47," pont ]",CHAR(10),Bíráló!$J$1,Bíráló!J47," pont ]",CHAR(10),Bíráló!$K$1,Bíráló!K47,Bíráló!L47,Bíráló!M47," ",Bíráló!N47)))</f>
        <v xml:space="preserve">Távolság (km)0 pont ] 
Időtartam (perc)0 pont ]
Összesen (pont)0 pont ]
Ponthatár pont ]
DöntésA fentiekre tekintettel a kérelme elutasításra került.   </v>
      </c>
      <c r="F47" t="s">
        <v>174</v>
      </c>
    </row>
    <row r="48" spans="1:6" ht="77.25">
      <c r="A48" t="e">
        <f>Bíráló!#REF!</f>
        <v>#REF!</v>
      </c>
      <c r="B48" t="str">
        <f>Bíráló!A48</f>
        <v>2026/27/1/NKE/PK/128</v>
      </c>
      <c r="C48" t="str">
        <f>Bíráló!A48</f>
        <v>2026/27/1/NKE/PK/128</v>
      </c>
      <c r="D48" s="13">
        <v>46293</v>
      </c>
      <c r="E48" s="14" t="str">
        <f>IF(Bíráló!$K$2="A fentiekre tekintettel férőhelyhiány miatt várólistára került.",CONCATENATE(Bíráló!$E$1,Bíráló!F48," pont ] ",CHAR(10),Bíráló!$G$1,Bíráló!H48," pont ]",CHAR(10),Bíráló!$I$1,Bíráló!I48," pont ]",CHAR(10),Bíráló!$J$1,Bíráló!J48," pont ]",CHAR(10),Bíráló!$K$1,Bíráló!K48," ",Bíráló!N48,CHAR(10),Bíráló!$L$1,Bíráló!L48),IF(Bíráló!K48="A fentiekre tekintettel kérelme elutasításra került.",CONCATENATE("A hallgató a Pályázati felhívásban szereplő kötelezően megadandó adatokat nem, vagy hiányosan töltötte fel.",CHAR(10),CHAR(10),Bíráló!$K$1,Bíráló!K48),CONCATENATE(Bíráló!$E$1,Bíráló!F48," pont ] ",CHAR(10),Bíráló!$G$1,Bíráló!H48," pont ]",CHAR(10),Bíráló!$I$1,Bíráló!I48," pont ]",CHAR(10),Bíráló!$J$1,Bíráló!J48," pont ]",CHAR(10),Bíráló!$K$1,Bíráló!K48,Bíráló!L48,Bíráló!M48," ",Bíráló!N48)))</f>
        <v xml:space="preserve">Távolság (km)0 pont ] 
Időtartam (perc)0 pont ]
Összesen (pont)0 pont ]
Ponthatár pont ]
DöntésA fentiekre tekintettel a kérelme elutasításra került. </v>
      </c>
      <c r="F48" t="s">
        <v>174</v>
      </c>
    </row>
    <row r="49" spans="1:6" ht="77.25">
      <c r="A49" t="e">
        <f>Bíráló!#REF!</f>
        <v>#REF!</v>
      </c>
      <c r="B49" t="str">
        <f>Bíráló!A49</f>
        <v>2026/27/1/NKE/PK/130</v>
      </c>
      <c r="C49" t="str">
        <f>Bíráló!A49</f>
        <v>2026/27/1/NKE/PK/130</v>
      </c>
      <c r="D49" s="13">
        <v>46293</v>
      </c>
      <c r="E49" s="14" t="str">
        <f>IF(Bíráló!$K$2="A fentiekre tekintettel férőhelyhiány miatt várólistára került.",CONCATENATE(Bíráló!$E$1,Bíráló!F49," pont ] ",CHAR(10),Bíráló!$G$1,Bíráló!H49," pont ]",CHAR(10),Bíráló!$I$1,Bíráló!I49," pont ]",CHAR(10),Bíráló!$J$1,Bíráló!J49," pont ]",CHAR(10),Bíráló!$K$1,Bíráló!K49," ",Bíráló!N49,CHAR(10),Bíráló!$L$1,Bíráló!L49),IF(Bíráló!K49="A fentiekre tekintettel kérelme elutasításra került.",CONCATENATE("A hallgató a Pályázati felhívásban szereplő kötelezően megadandó adatokat nem, vagy hiányosan töltötte fel.",CHAR(10),CHAR(10),Bíráló!$K$1,Bíráló!K49),CONCATENATE(Bíráló!$E$1,Bíráló!F49," pont ] ",CHAR(10),Bíráló!$G$1,Bíráló!H49," pont ]",CHAR(10),Bíráló!$I$1,Bíráló!I49," pont ]",CHAR(10),Bíráló!$J$1,Bíráló!J49," pont ]",CHAR(10),Bíráló!$K$1,Bíráló!K49,Bíráló!L49,Bíráló!M49," ",Bíráló!N49)))</f>
        <v xml:space="preserve">Távolság (km)0 pont ] 
Időtartam (perc)0 pont ]
Összesen (pont)0 pont ]
Ponthatár pont ]
DöntésA fentiekre tekintettel a kérelme elutasításra került.   </v>
      </c>
      <c r="F49" t="s">
        <v>174</v>
      </c>
    </row>
    <row r="50" spans="1:6" ht="77.25">
      <c r="A50" t="e">
        <f>Bíráló!#REF!</f>
        <v>#REF!</v>
      </c>
      <c r="B50" t="str">
        <f>Bíráló!A50</f>
        <v>2026/27/1/NKE/PK/49</v>
      </c>
      <c r="C50" t="str">
        <f>Bíráló!A50</f>
        <v>2026/27/1/NKE/PK/49</v>
      </c>
      <c r="D50" s="13">
        <v>46293</v>
      </c>
      <c r="E50" s="14" t="str">
        <f>IF(Bíráló!$K$2="A fentiekre tekintettel férőhelyhiány miatt várólistára került.",CONCATENATE(Bíráló!$E$1,Bíráló!F50," pont ] ",CHAR(10),Bíráló!$G$1,Bíráló!H50," pont ]",CHAR(10),Bíráló!$I$1,Bíráló!I50," pont ]",CHAR(10),Bíráló!$J$1,Bíráló!J50," pont ]",CHAR(10),Bíráló!$K$1,Bíráló!K50," ",Bíráló!N50,CHAR(10),Bíráló!$L$1,Bíráló!L50),IF(Bíráló!K50="A fentiekre tekintettel kérelme elutasításra került.",CONCATENATE("A hallgató a Pályázati felhívásban szereplő kötelezően megadandó adatokat nem, vagy hiányosan töltötte fel.",CHAR(10),CHAR(10),Bíráló!$K$1,Bíráló!K50),CONCATENATE(Bíráló!$E$1,Bíráló!F50," pont ] ",CHAR(10),Bíráló!$G$1,Bíráló!H50," pont ]",CHAR(10),Bíráló!$I$1,Bíráló!I50," pont ]",CHAR(10),Bíráló!$J$1,Bíráló!J50," pont ]",CHAR(10),Bíráló!$K$1,Bíráló!K50,Bíráló!L50,Bíráló!M50," ",Bíráló!N50)))</f>
        <v xml:space="preserve">Távolság (km)0 pont ] 
Időtartam (perc)0 pont ]
Összesen (pont)0 pont ]
Ponthatár pont ]
DöntésA fentiekre tekintettel a kérelme elutasításra került.   </v>
      </c>
      <c r="F50" t="s">
        <v>174</v>
      </c>
    </row>
    <row r="51" spans="1:6" ht="77.25">
      <c r="A51" t="e">
        <f>Bíráló!#REF!</f>
        <v>#REF!</v>
      </c>
      <c r="B51" t="str">
        <f>Bíráló!A51</f>
        <v>2026/27/1/NKE/PK/50</v>
      </c>
      <c r="C51" t="str">
        <f>Bíráló!A51</f>
        <v>2026/27/1/NKE/PK/50</v>
      </c>
      <c r="D51" s="13">
        <v>46293</v>
      </c>
      <c r="E51" s="14" t="str">
        <f>IF(Bíráló!$K$2="A fentiekre tekintettel férőhelyhiány miatt várólistára került.",CONCATENATE(Bíráló!$E$1,Bíráló!F51," pont ] ",CHAR(10),Bíráló!$G$1,Bíráló!H51," pont ]",CHAR(10),Bíráló!$I$1,Bíráló!I51," pont ]",CHAR(10),Bíráló!$J$1,Bíráló!J51," pont ]",CHAR(10),Bíráló!$K$1,Bíráló!K51," ",Bíráló!N51,CHAR(10),Bíráló!$L$1,Bíráló!L51),IF(Bíráló!K51="A fentiekre tekintettel kérelme elutasításra került.",CONCATENATE("A hallgató a Pályázati felhívásban szereplő kötelezően megadandó adatokat nem, vagy hiányosan töltötte fel.",CHAR(10),CHAR(10),Bíráló!$K$1,Bíráló!K51),CONCATENATE(Bíráló!$E$1,Bíráló!F51," pont ] ",CHAR(10),Bíráló!$G$1,Bíráló!H51," pont ]",CHAR(10),Bíráló!$I$1,Bíráló!I51," pont ]",CHAR(10),Bíráló!$J$1,Bíráló!J51," pont ]",CHAR(10),Bíráló!$K$1,Bíráló!K51,Bíráló!L51,Bíráló!M51," ",Bíráló!N51)))</f>
        <v xml:space="preserve">Távolság (km)0 pont ] 
Időtartam (perc)0 pont ]
Összesen (pont)0 pont ]
Ponthatár pont ]
DöntésA fentiekre tekintettel a kérelme elutasításra került. </v>
      </c>
      <c r="F51" t="s">
        <v>174</v>
      </c>
    </row>
    <row r="52" spans="1:6" ht="77.25">
      <c r="A52" t="e">
        <f>Bíráló!#REF!</f>
        <v>#REF!</v>
      </c>
      <c r="B52" t="str">
        <f>Bíráló!A52</f>
        <v>2026/27/1/NKE/PK/72</v>
      </c>
      <c r="C52" t="str">
        <f>Bíráló!A52</f>
        <v>2026/27/1/NKE/PK/72</v>
      </c>
      <c r="D52" s="13">
        <v>46293</v>
      </c>
      <c r="E52" s="14" t="str">
        <f>IF(Bíráló!$K$2="A fentiekre tekintettel férőhelyhiány miatt várólistára került.",CONCATENATE(Bíráló!$E$1,Bíráló!F52," pont ] ",CHAR(10),Bíráló!$G$1,Bíráló!H52," pont ]",CHAR(10),Bíráló!$I$1,Bíráló!I52," pont ]",CHAR(10),Bíráló!$J$1,Bíráló!J52," pont ]",CHAR(10),Bíráló!$K$1,Bíráló!K52," ",Bíráló!N52,CHAR(10),Bíráló!$L$1,Bíráló!L52),IF(Bíráló!K52="A fentiekre tekintettel kérelme elutasításra került.",CONCATENATE("A hallgató a Pályázati felhívásban szereplő kötelezően megadandó adatokat nem, vagy hiányosan töltötte fel.",CHAR(10),CHAR(10),Bíráló!$K$1,Bíráló!K52),CONCATENATE(Bíráló!$E$1,Bíráló!F52," pont ] ",CHAR(10),Bíráló!$G$1,Bíráló!H52," pont ]",CHAR(10),Bíráló!$I$1,Bíráló!I52," pont ]",CHAR(10),Bíráló!$J$1,Bíráló!J52," pont ]",CHAR(10),Bíráló!$K$1,Bíráló!K52,Bíráló!L52,Bíráló!M52," ",Bíráló!N52)))</f>
        <v xml:space="preserve">Távolság (km)0 pont ] 
Időtartam (perc)0 pont ]
Összesen (pont)0 pont ]
Ponthatár pont ]
DöntésA fentiekre tekintettel a kérelme elutasításra került. </v>
      </c>
      <c r="F52" t="s">
        <v>174</v>
      </c>
    </row>
    <row r="53" spans="1:6" ht="77.25">
      <c r="A53" t="e">
        <f>Bíráló!#REF!</f>
        <v>#REF!</v>
      </c>
      <c r="B53" t="str">
        <f>Bíráló!A53</f>
        <v>2026/27/1/NKE/PK/81</v>
      </c>
      <c r="C53" t="str">
        <f>Bíráló!A53</f>
        <v>2026/27/1/NKE/PK/81</v>
      </c>
      <c r="D53" s="13">
        <v>46293</v>
      </c>
      <c r="E53" s="14" t="str">
        <f>IF(Bíráló!$K$2="A fentiekre tekintettel férőhelyhiány miatt várólistára került.",CONCATENATE(Bíráló!$E$1,Bíráló!F53," pont ] ",CHAR(10),Bíráló!$G$1,Bíráló!H53," pont ]",CHAR(10),Bíráló!$I$1,Bíráló!I53," pont ]",CHAR(10),Bíráló!$J$1,Bíráló!J53," pont ]",CHAR(10),Bíráló!$K$1,Bíráló!K53," ",Bíráló!N53,CHAR(10),Bíráló!$L$1,Bíráló!L53),IF(Bíráló!K53="A fentiekre tekintettel kérelme elutasításra került.",CONCATENATE("A hallgató a Pályázati felhívásban szereplő kötelezően megadandó adatokat nem, vagy hiányosan töltötte fel.",CHAR(10),CHAR(10),Bíráló!$K$1,Bíráló!K53),CONCATENATE(Bíráló!$E$1,Bíráló!F53," pont ] ",CHAR(10),Bíráló!$G$1,Bíráló!H53," pont ]",CHAR(10),Bíráló!$I$1,Bíráló!I53," pont ]",CHAR(10),Bíráló!$J$1,Bíráló!J53," pont ]",CHAR(10),Bíráló!$K$1,Bíráló!K53,Bíráló!L53,Bíráló!M53," ",Bíráló!N53)))</f>
        <v xml:space="preserve">Távolság (km)0 pont ] 
Időtartam (perc)0 pont ]
Összesen (pont)0 pont ]
Ponthatár pont ]
DöntésA fentiekre tekintettel a kérelme elutasításra került.   </v>
      </c>
      <c r="F53" t="s">
        <v>174</v>
      </c>
    </row>
    <row r="54" spans="1:6" ht="77.25">
      <c r="A54" t="e">
        <f>Bíráló!#REF!</f>
        <v>#REF!</v>
      </c>
      <c r="B54" t="str">
        <f>Bíráló!A54</f>
        <v>2026/27/1/NKE/PK/86</v>
      </c>
      <c r="C54" t="str">
        <f>Bíráló!A54</f>
        <v>2026/27/1/NKE/PK/86</v>
      </c>
      <c r="D54" s="13">
        <v>46293</v>
      </c>
      <c r="E54" s="14" t="str">
        <f>IF(Bíráló!$K$2="A fentiekre tekintettel férőhelyhiány miatt várólistára került.",CONCATENATE(Bíráló!$E$1,Bíráló!F54," pont ] ",CHAR(10),Bíráló!$G$1,Bíráló!H54," pont ]",CHAR(10),Bíráló!$I$1,Bíráló!I54," pont ]",CHAR(10),Bíráló!$J$1,Bíráló!J54," pont ]",CHAR(10),Bíráló!$K$1,Bíráló!K54," ",Bíráló!N54,CHAR(10),Bíráló!$L$1,Bíráló!L54),IF(Bíráló!K54="A fentiekre tekintettel kérelme elutasításra került.",CONCATENATE("A hallgató a Pályázati felhívásban szereplő kötelezően megadandó adatokat nem, vagy hiányosan töltötte fel.",CHAR(10),CHAR(10),Bíráló!$K$1,Bíráló!K54),CONCATENATE(Bíráló!$E$1,Bíráló!F54," pont ] ",CHAR(10),Bíráló!$G$1,Bíráló!H54," pont ]",CHAR(10),Bíráló!$I$1,Bíráló!I54," pont ]",CHAR(10),Bíráló!$J$1,Bíráló!J54," pont ]",CHAR(10),Bíráló!$K$1,Bíráló!K54,Bíráló!L54,Bíráló!M54," ",Bíráló!N54)))</f>
        <v xml:space="preserve">Távolság (km)0 pont ] 
Időtartam (perc)0 pont ]
Összesen (pont)0 pont ]
Ponthatár pont ]
DöntésA fentiekre tekintettel a kérelme elutasításra került. </v>
      </c>
      <c r="F54" t="s">
        <v>174</v>
      </c>
    </row>
    <row r="55" spans="1:6" ht="77.25">
      <c r="A55" t="e">
        <f>Bíráló!#REF!</f>
        <v>#REF!</v>
      </c>
      <c r="B55" t="str">
        <f>Bíráló!A55</f>
        <v>2026/27/1/NKE/PK/87</v>
      </c>
      <c r="C55" t="str">
        <f>Bíráló!A55</f>
        <v>2026/27/1/NKE/PK/87</v>
      </c>
      <c r="D55" s="13">
        <v>46293</v>
      </c>
      <c r="E55" s="14" t="str">
        <f>IF(Bíráló!$K$2="A fentiekre tekintettel férőhelyhiány miatt várólistára került.",CONCATENATE(Bíráló!$E$1,Bíráló!F55," pont ] ",CHAR(10),Bíráló!$G$1,Bíráló!H55," pont ]",CHAR(10),Bíráló!$I$1,Bíráló!I55," pont ]",CHAR(10),Bíráló!$J$1,Bíráló!J55," pont ]",CHAR(10),Bíráló!$K$1,Bíráló!K55," ",Bíráló!N55,CHAR(10),Bíráló!$L$1,Bíráló!L55),IF(Bíráló!K55="A fentiekre tekintettel kérelme elutasításra került.",CONCATENATE("A hallgató a Pályázati felhívásban szereplő kötelezően megadandó adatokat nem, vagy hiányosan töltötte fel.",CHAR(10),CHAR(10),Bíráló!$K$1,Bíráló!K55),CONCATENATE(Bíráló!$E$1,Bíráló!F55," pont ] ",CHAR(10),Bíráló!$G$1,Bíráló!H55," pont ]",CHAR(10),Bíráló!$I$1,Bíráló!I55," pont ]",CHAR(10),Bíráló!$J$1,Bíráló!J55," pont ]",CHAR(10),Bíráló!$K$1,Bíráló!K55,Bíráló!L55,Bíráló!M55," ",Bíráló!N55)))</f>
        <v xml:space="preserve">Távolság (km)0 pont ] 
Időtartam (perc)0 pont ]
Összesen (pont)0 pont ]
Ponthatár pont ]
DöntésA fentiekre tekintettel a kérelme elutasításra került.   </v>
      </c>
      <c r="F55" t="s">
        <v>174</v>
      </c>
    </row>
    <row r="56" spans="1:6" ht="77.25">
      <c r="A56" t="e">
        <f>Bíráló!#REF!</f>
        <v>#REF!</v>
      </c>
      <c r="B56" t="str">
        <f>Bíráló!A56</f>
        <v>2026/27/1/NKE/PK/110</v>
      </c>
      <c r="C56" t="str">
        <f>Bíráló!A56</f>
        <v>2026/27/1/NKE/PK/110</v>
      </c>
      <c r="D56" s="13">
        <v>46293</v>
      </c>
      <c r="E56" s="14" t="str">
        <f>IF(Bíráló!$K$2="A fentiekre tekintettel férőhelyhiány miatt várólistára került.",CONCATENATE(Bíráló!$E$1,Bíráló!F56," pont ] ",CHAR(10),Bíráló!$G$1,Bíráló!H56," pont ]",CHAR(10),Bíráló!$I$1,Bíráló!I56," pont ]",CHAR(10),Bíráló!$J$1,Bíráló!J56," pont ]",CHAR(10),Bíráló!$K$1,Bíráló!K56," ",Bíráló!N56,CHAR(10),Bíráló!$L$1,Bíráló!L56),IF(Bíráló!K56="A fentiekre tekintettel kérelme elutasításra került.",CONCATENATE("A hallgató a Pályázati felhívásban szereplő kötelezően megadandó adatokat nem, vagy hiányosan töltötte fel.",CHAR(10),CHAR(10),Bíráló!$K$1,Bíráló!K56),CONCATENATE(Bíráló!$E$1,Bíráló!F56," pont ] ",CHAR(10),Bíráló!$G$1,Bíráló!H56," pont ]",CHAR(10),Bíráló!$I$1,Bíráló!I56," pont ]",CHAR(10),Bíráló!$J$1,Bíráló!J56," pont ]",CHAR(10),Bíráló!$K$1,Bíráló!K56,Bíráló!L56,Bíráló!M56," ",Bíráló!N56)))</f>
        <v xml:space="preserve">Távolság (km)0 pont ] 
Időtartam (perc)0 pont ]
Összesen (pont)0 pont ]
Ponthatár pont ]
DöntésA fentiekre tekintettel a kérelme elutasításra került.   </v>
      </c>
      <c r="F56" t="s">
        <v>174</v>
      </c>
    </row>
    <row r="57" spans="1:6" ht="77.25">
      <c r="A57" t="e">
        <f>Bíráló!#REF!</f>
        <v>#REF!</v>
      </c>
      <c r="B57" t="str">
        <f>Bíráló!A57</f>
        <v>2026/27/1/NKE/PK/122</v>
      </c>
      <c r="C57" t="str">
        <f>Bíráló!A57</f>
        <v>2026/27/1/NKE/PK/122</v>
      </c>
      <c r="D57" s="13">
        <v>46293</v>
      </c>
      <c r="E57" s="14" t="str">
        <f>IF(Bíráló!$K$2="A fentiekre tekintettel férőhelyhiány miatt várólistára került.",CONCATENATE(Bíráló!$E$1,Bíráló!F57," pont ] ",CHAR(10),Bíráló!$G$1,Bíráló!H57," pont ]",CHAR(10),Bíráló!$I$1,Bíráló!I57," pont ]",CHAR(10),Bíráló!$J$1,Bíráló!J57," pont ]",CHAR(10),Bíráló!$K$1,Bíráló!K57," ",Bíráló!N57,CHAR(10),Bíráló!$L$1,Bíráló!L57),IF(Bíráló!K57="A fentiekre tekintettel kérelme elutasításra került.",CONCATENATE("A hallgató a Pályázati felhívásban szereplő kötelezően megadandó adatokat nem, vagy hiányosan töltötte fel.",CHAR(10),CHAR(10),Bíráló!$K$1,Bíráló!K57),CONCATENATE(Bíráló!$E$1,Bíráló!F57," pont ] ",CHAR(10),Bíráló!$G$1,Bíráló!H57," pont ]",CHAR(10),Bíráló!$I$1,Bíráló!I57," pont ]",CHAR(10),Bíráló!$J$1,Bíráló!J57," pont ]",CHAR(10),Bíráló!$K$1,Bíráló!K57,Bíráló!L57,Bíráló!M57," ",Bíráló!N57)))</f>
        <v xml:space="preserve">Távolság (km)0 pont ] 
Időtartam (perc)0 pont ]
Összesen (pont)0 pont ]
Ponthatár pont ]
DöntésA fentiekre tekintettel a kérelme elutasításra került.   </v>
      </c>
      <c r="F57" t="s">
        <v>174</v>
      </c>
    </row>
    <row r="58" spans="1:6" ht="77.25">
      <c r="A58" t="e">
        <f>Bíráló!#REF!</f>
        <v>#REF!</v>
      </c>
      <c r="B58" t="str">
        <f>Bíráló!A58</f>
        <v>2026/27/1/NKE/PK/124</v>
      </c>
      <c r="C58" t="str">
        <f>Bíráló!A58</f>
        <v>2026/27/1/NKE/PK/124</v>
      </c>
      <c r="D58" s="13">
        <v>46293</v>
      </c>
      <c r="E58" s="14" t="str">
        <f>IF(Bíráló!$K$2="A fentiekre tekintettel férőhelyhiány miatt várólistára került.",CONCATENATE(Bíráló!$E$1,Bíráló!F58," pont ] ",CHAR(10),Bíráló!$G$1,Bíráló!H58," pont ]",CHAR(10),Bíráló!$I$1,Bíráló!I58," pont ]",CHAR(10),Bíráló!$J$1,Bíráló!J58," pont ]",CHAR(10),Bíráló!$K$1,Bíráló!K58," ",Bíráló!N58,CHAR(10),Bíráló!$L$1,Bíráló!L58),IF(Bíráló!K58="A fentiekre tekintettel kérelme elutasításra került.",CONCATENATE("A hallgató a Pályázati felhívásban szereplő kötelezően megadandó adatokat nem, vagy hiányosan töltötte fel.",CHAR(10),CHAR(10),Bíráló!$K$1,Bíráló!K58),CONCATENATE(Bíráló!$E$1,Bíráló!F58," pont ] ",CHAR(10),Bíráló!$G$1,Bíráló!H58," pont ]",CHAR(10),Bíráló!$I$1,Bíráló!I58," pont ]",CHAR(10),Bíráló!$J$1,Bíráló!J58," pont ]",CHAR(10),Bíráló!$K$1,Bíráló!K58,Bíráló!L58,Bíráló!M58," ",Bíráló!N58)))</f>
        <v xml:space="preserve">Távolság (km)0 pont ] 
Időtartam (perc)0 pont ]
Összesen (pont)0 pont ]
Ponthatár pont ]
DöntésA fentiekre tekintettel a kérelme elutasításra került.   </v>
      </c>
      <c r="F58" t="s">
        <v>174</v>
      </c>
    </row>
    <row r="59" spans="1:6" ht="77.25">
      <c r="A59" t="e">
        <f>Bíráló!#REF!</f>
        <v>#REF!</v>
      </c>
      <c r="B59" t="str">
        <f>Bíráló!A59</f>
        <v>2026/27/1/NKE/PK/132</v>
      </c>
      <c r="C59" t="str">
        <f>Bíráló!A59</f>
        <v>2026/27/1/NKE/PK/132</v>
      </c>
      <c r="D59" s="13">
        <v>46293</v>
      </c>
      <c r="E59" s="14" t="str">
        <f>IF(Bíráló!$K$2="A fentiekre tekintettel férőhelyhiány miatt várólistára került.",CONCATENATE(Bíráló!$E$1,Bíráló!F59," pont ] ",CHAR(10),Bíráló!$G$1,Bíráló!H59," pont ]",CHAR(10),Bíráló!$I$1,Bíráló!I59," pont ]",CHAR(10),Bíráló!$J$1,Bíráló!J59," pont ]",CHAR(10),Bíráló!$K$1,Bíráló!K59," ",Bíráló!N59,CHAR(10),Bíráló!$L$1,Bíráló!L59),IF(Bíráló!K59="A fentiekre tekintettel kérelme elutasításra került.",CONCATENATE("A hallgató a Pályázati felhívásban szereplő kötelezően megadandó adatokat nem, vagy hiányosan töltötte fel.",CHAR(10),CHAR(10),Bíráló!$K$1,Bíráló!K59),CONCATENATE(Bíráló!$E$1,Bíráló!F59," pont ] ",CHAR(10),Bíráló!$G$1,Bíráló!H59," pont ]",CHAR(10),Bíráló!$I$1,Bíráló!I59," pont ]",CHAR(10),Bíráló!$J$1,Bíráló!J59," pont ]",CHAR(10),Bíráló!$K$1,Bíráló!K59,Bíráló!L59,Bíráló!M59," ",Bíráló!N59)))</f>
        <v xml:space="preserve">Távolság (km)0 pont ] 
Időtartam (perc)0 pont ]
Összesen (pont)0 pont ]
Ponthatár pont ]
DöntésA fentiekre tekintettel a kérelme elutasításra került.   </v>
      </c>
      <c r="F59" t="s">
        <v>174</v>
      </c>
    </row>
    <row r="60" spans="1:6" ht="77.25">
      <c r="A60" t="e">
        <f>Bíráló!#REF!</f>
        <v>#REF!</v>
      </c>
      <c r="B60" t="str">
        <f>Bíráló!A60</f>
        <v>2026/27/1/NKE/PK/38</v>
      </c>
      <c r="C60" t="str">
        <f>Bíráló!A60</f>
        <v>2026/27/1/NKE/PK/38</v>
      </c>
      <c r="D60" s="13">
        <v>46293</v>
      </c>
      <c r="E60" s="14" t="str">
        <f>IF(Bíráló!$K$2="A fentiekre tekintettel férőhelyhiány miatt várólistára került.",CONCATENATE(Bíráló!$E$1,Bíráló!F60," pont ] ",CHAR(10),Bíráló!$G$1,Bíráló!H60," pont ]",CHAR(10),Bíráló!$I$1,Bíráló!I60," pont ]",CHAR(10),Bíráló!$J$1,Bíráló!J60," pont ]",CHAR(10),Bíráló!$K$1,Bíráló!K60," ",Bíráló!N60,CHAR(10),Bíráló!$L$1,Bíráló!L60),IF(Bíráló!K60="A fentiekre tekintettel kérelme elutasításra került.",CONCATENATE("A hallgató a Pályázati felhívásban szereplő kötelezően megadandó adatokat nem, vagy hiányosan töltötte fel.",CHAR(10),CHAR(10),Bíráló!$K$1,Bíráló!K60),CONCATENATE(Bíráló!$E$1,Bíráló!F60," pont ] ",CHAR(10),Bíráló!$G$1,Bíráló!H60," pont ]",CHAR(10),Bíráló!$I$1,Bíráló!I60," pont ]",CHAR(10),Bíráló!$J$1,Bíráló!J60," pont ]",CHAR(10),Bíráló!$K$1,Bíráló!K60,Bíráló!L60,Bíráló!M60," ",Bíráló!N60)))</f>
        <v xml:space="preserve">Távolság (km)0 pont ] 
Időtartam (perc)0 pont ]
Összesen (pont)0 pont ]
Ponthatár pont ]
DöntésA fentiekre tekintettel a kérelme elutasításra került. </v>
      </c>
      <c r="F60" t="s">
        <v>174</v>
      </c>
    </row>
    <row r="61" spans="1:6" ht="77.25">
      <c r="A61" t="e">
        <f>Bíráló!#REF!</f>
        <v>#REF!</v>
      </c>
      <c r="B61" t="str">
        <f>Bíráló!A61</f>
        <v>2026/27/1/NKE/PK/51</v>
      </c>
      <c r="C61" t="str">
        <f>Bíráló!A61</f>
        <v>2026/27/1/NKE/PK/51</v>
      </c>
      <c r="D61" s="13">
        <v>46293</v>
      </c>
      <c r="E61" s="14" t="str">
        <f>IF(Bíráló!$K$2="A fentiekre tekintettel férőhelyhiány miatt várólistára került.",CONCATENATE(Bíráló!$E$1,Bíráló!F61," pont ] ",CHAR(10),Bíráló!$G$1,Bíráló!H61," pont ]",CHAR(10),Bíráló!$I$1,Bíráló!I61," pont ]",CHAR(10),Bíráló!$J$1,Bíráló!J61," pont ]",CHAR(10),Bíráló!$K$1,Bíráló!K61," ",Bíráló!N61,CHAR(10),Bíráló!$L$1,Bíráló!L61),IF(Bíráló!K61="A fentiekre tekintettel kérelme elutasításra került.",CONCATENATE("A hallgató a Pályázati felhívásban szereplő kötelezően megadandó adatokat nem, vagy hiányosan töltötte fel.",CHAR(10),CHAR(10),Bíráló!$K$1,Bíráló!K61),CONCATENATE(Bíráló!$E$1,Bíráló!F61," pont ] ",CHAR(10),Bíráló!$G$1,Bíráló!H61," pont ]",CHAR(10),Bíráló!$I$1,Bíráló!I61," pont ]",CHAR(10),Bíráló!$J$1,Bíráló!J61," pont ]",CHAR(10),Bíráló!$K$1,Bíráló!K61,Bíráló!L61,Bíráló!M61," ",Bíráló!N61)))</f>
        <v xml:space="preserve">Távolság (km)0 pont ] 
Időtartam (perc)0 pont ]
Összesen (pont)0 pont ]
Ponthatár pont ]
DöntésA fentiekre tekintettel a kérelme elutasításra került. </v>
      </c>
      <c r="F61" t="s">
        <v>174</v>
      </c>
    </row>
    <row r="62" spans="1:6" ht="77.25">
      <c r="A62" t="e">
        <f>Bíráló!#REF!</f>
        <v>#REF!</v>
      </c>
      <c r="B62" t="str">
        <f>Bíráló!A62</f>
        <v>2026/27/1/NKE/PK/84</v>
      </c>
      <c r="C62" t="str">
        <f>Bíráló!A62</f>
        <v>2026/27/1/NKE/PK/84</v>
      </c>
      <c r="D62" s="13">
        <v>46293</v>
      </c>
      <c r="E62" s="14" t="str">
        <f>IF(Bíráló!$K$2="A fentiekre tekintettel férőhelyhiány miatt várólistára került.",CONCATENATE(Bíráló!$E$1,Bíráló!F62," pont ] ",CHAR(10),Bíráló!$G$1,Bíráló!H62," pont ]",CHAR(10),Bíráló!$I$1,Bíráló!I62," pont ]",CHAR(10),Bíráló!$J$1,Bíráló!J62," pont ]",CHAR(10),Bíráló!$K$1,Bíráló!K62," ",Bíráló!N62,CHAR(10),Bíráló!$L$1,Bíráló!L62),IF(Bíráló!K62="A fentiekre tekintettel kérelme elutasításra került.",CONCATENATE("A hallgató a Pályázati felhívásban szereplő kötelezően megadandó adatokat nem, vagy hiányosan töltötte fel.",CHAR(10),CHAR(10),Bíráló!$K$1,Bíráló!K62),CONCATENATE(Bíráló!$E$1,Bíráló!F62," pont ] ",CHAR(10),Bíráló!$G$1,Bíráló!H62," pont ]",CHAR(10),Bíráló!$I$1,Bíráló!I62," pont ]",CHAR(10),Bíráló!$J$1,Bíráló!J62," pont ]",CHAR(10),Bíráló!$K$1,Bíráló!K62,Bíráló!L62,Bíráló!M62," ",Bíráló!N62)))</f>
        <v>Távolság (km)2 pont ] 
Időtartam (perc)3 pont ]
Összesen (pont)5 pont ]
Ponthatár4 pont ]
DöntésA fentiekre tekintettel parkolási férőhelyre jogosult a Ludovika Huszár Lovarda melletti parkolóban minden héten hétfő reggel 6:00 órától csütörtök 22:00 óráig.</v>
      </c>
      <c r="F62" t="s">
        <v>174</v>
      </c>
    </row>
    <row r="63" spans="1:6" ht="77.25">
      <c r="A63" t="e">
        <f>Bíráló!#REF!</f>
        <v>#REF!</v>
      </c>
      <c r="B63" t="str">
        <f>Bíráló!A63</f>
        <v>2026/27/1/NKE/PK/76</v>
      </c>
      <c r="C63" t="str">
        <f>Bíráló!A63</f>
        <v>2026/27/1/NKE/PK/76</v>
      </c>
      <c r="D63" s="13">
        <v>46293</v>
      </c>
      <c r="E63" s="14" t="str">
        <f>IF(Bíráló!$K$2="A fentiekre tekintettel férőhelyhiány miatt várólistára került.",CONCATENATE(Bíráló!$E$1,Bíráló!F63," pont ] ",CHAR(10),Bíráló!$G$1,Bíráló!H63," pont ]",CHAR(10),Bíráló!$I$1,Bíráló!I63," pont ]",CHAR(10),Bíráló!$J$1,Bíráló!J63," pont ]",CHAR(10),Bíráló!$K$1,Bíráló!K63," ",Bíráló!N63,CHAR(10),Bíráló!$L$1,Bíráló!L63),IF(Bíráló!K63="A fentiekre tekintettel kérelme elutasításra került.",CONCATENATE("A hallgató a Pályázati felhívásban szereplő kötelezően megadandó adatokat nem, vagy hiányosan töltötte fel.",CHAR(10),CHAR(10),Bíráló!$K$1,Bíráló!K63),CONCATENATE(Bíráló!$E$1,Bíráló!F63," pont ] ",CHAR(10),Bíráló!$G$1,Bíráló!H63," pont ]",CHAR(10),Bíráló!$I$1,Bíráló!I63," pont ]",CHAR(10),Bíráló!$J$1,Bíráló!J63," pont ]",CHAR(10),Bíráló!$K$1,Bíráló!K63,Bíráló!L63,Bíráló!M63," ",Bíráló!N63)))</f>
        <v>Távolság (km)2 pont ] 
Időtartam (perc)2 pont ]
Összesen (pont)4 pont ]
Ponthatár4 pont ]
DöntésA fentiekre tekintettel parkolási férőhelyre jogosult a Ludovika Huszár Lovarda melletti parkolóban minden héten hétfő reggel 6:00 órától csütörtök 22:00 óráig.</v>
      </c>
      <c r="F63" t="s">
        <v>174</v>
      </c>
    </row>
    <row r="64" spans="1:6" ht="77.25">
      <c r="A64" t="e">
        <f>Bíráló!#REF!</f>
        <v>#REF!</v>
      </c>
      <c r="B64" t="str">
        <f>Bíráló!A64</f>
        <v>2026/27/1/NKE/PK/101</v>
      </c>
      <c r="C64" t="str">
        <f>Bíráló!A64</f>
        <v>2026/27/1/NKE/PK/101</v>
      </c>
      <c r="D64" s="13">
        <v>46293</v>
      </c>
      <c r="E64" s="14" t="str">
        <f>IF(Bíráló!$K$2="A fentiekre tekintettel férőhelyhiány miatt várólistára került.",CONCATENATE(Bíráló!$E$1,Bíráló!F64," pont ] ",CHAR(10),Bíráló!$G$1,Bíráló!H64," pont ]",CHAR(10),Bíráló!$I$1,Bíráló!I64," pont ]",CHAR(10),Bíráló!$J$1,Bíráló!J64," pont ]",CHAR(10),Bíráló!$K$1,Bíráló!K64," ",Bíráló!N64,CHAR(10),Bíráló!$L$1,Bíráló!L64),IF(Bíráló!K64="A fentiekre tekintettel kérelme elutasításra került.",CONCATENATE("A hallgató a Pályázati felhívásban szereplő kötelezően megadandó adatokat nem, vagy hiányosan töltötte fel.",CHAR(10),CHAR(10),Bíráló!$K$1,Bíráló!K64),CONCATENATE(Bíráló!$E$1,Bíráló!F64," pont ] ",CHAR(10),Bíráló!$G$1,Bíráló!H64," pont ]",CHAR(10),Bíráló!$I$1,Bíráló!I64," pont ]",CHAR(10),Bíráló!$J$1,Bíráló!J64," pont ]",CHAR(10),Bíráló!$K$1,Bíráló!K64,Bíráló!L64,Bíráló!M64," ",Bíráló!N64)))</f>
        <v>Távolság (km)2 pont ] 
Időtartam (perc)2 pont ]
Összesen (pont)4 pont ]
Ponthatár4 pont ]
DöntésA fentiekre tekintettel parkolási férőhelyre jogosult a Ludovika Huszár Lovarda melletti parkolóban minden héten hétfő reggel 6:00 órától csütörtök 22:00 óráig.</v>
      </c>
      <c r="F64" t="s">
        <v>174</v>
      </c>
    </row>
    <row r="65" spans="1:6" ht="77.25">
      <c r="A65" t="e">
        <f>Bíráló!#REF!</f>
        <v>#REF!</v>
      </c>
      <c r="B65" t="str">
        <f>Bíráló!A65</f>
        <v>2026/27/1/NKE/PK/79</v>
      </c>
      <c r="C65" t="str">
        <f>Bíráló!A65</f>
        <v>2026/27/1/NKE/PK/79</v>
      </c>
      <c r="D65" s="13">
        <v>46293</v>
      </c>
      <c r="E65" s="14" t="str">
        <f>IF(Bíráló!$K$2="A fentiekre tekintettel férőhelyhiány miatt várólistára került.",CONCATENATE(Bíráló!$E$1,Bíráló!F65," pont ] ",CHAR(10),Bíráló!$G$1,Bíráló!H65," pont ]",CHAR(10),Bíráló!$I$1,Bíráló!I65," pont ]",CHAR(10),Bíráló!$J$1,Bíráló!J65," pont ]",CHAR(10),Bíráló!$K$1,Bíráló!K65," ",Bíráló!N65,CHAR(10),Bíráló!$L$1,Bíráló!L65),IF(Bíráló!K65="A fentiekre tekintettel kérelme elutasításra került.",CONCATENATE("A hallgató a Pályázati felhívásban szereplő kötelezően megadandó adatokat nem, vagy hiányosan töltötte fel.",CHAR(10),CHAR(10),Bíráló!$K$1,Bíráló!K65),CONCATENATE(Bíráló!$E$1,Bíráló!F65," pont ] ",CHAR(10),Bíráló!$G$1,Bíráló!H65," pont ]",CHAR(10),Bíráló!$I$1,Bíráló!I65," pont ]",CHAR(10),Bíráló!$J$1,Bíráló!J65," pont ]",CHAR(10),Bíráló!$K$1,Bíráló!K65,Bíráló!L65,Bíráló!M65," ",Bíráló!N65)))</f>
        <v xml:space="preserve">Távolság (km)1 pont ] 
Időtartam (perc)2 pont ]
Összesen (pont)3 pont ]
Ponthatár4 pont ]
DöntésA fentiekre tekintettel férőhelyhiány miatt várólistára került.   </v>
      </c>
      <c r="F65" t="s">
        <v>174</v>
      </c>
    </row>
    <row r="66" spans="1:6" ht="77.25">
      <c r="A66" t="e">
        <f>Bíráló!#REF!</f>
        <v>#REF!</v>
      </c>
      <c r="B66" t="str">
        <f>Bíráló!A66</f>
        <v>2026/27/1/NKE/PK/126</v>
      </c>
      <c r="C66" t="str">
        <f>Bíráló!A66</f>
        <v>2026/27/1/NKE/PK/126</v>
      </c>
      <c r="D66" s="13">
        <v>46293</v>
      </c>
      <c r="E66" s="14" t="str">
        <f>IF(Bíráló!$K$2="A fentiekre tekintettel férőhelyhiány miatt várólistára került.",CONCATENATE(Bíráló!$E$1,Bíráló!F66," pont ] ",CHAR(10),Bíráló!$G$1,Bíráló!H66," pont ]",CHAR(10),Bíráló!$I$1,Bíráló!I66," pont ]",CHAR(10),Bíráló!$J$1,Bíráló!J66," pont ]",CHAR(10),Bíráló!$K$1,Bíráló!K66," ",Bíráló!N66,CHAR(10),Bíráló!$L$1,Bíráló!L66),IF(Bíráló!K66="A fentiekre tekintettel kérelme elutasításra került.",CONCATENATE("A hallgató a Pályázati felhívásban szereplő kötelezően megadandó adatokat nem, vagy hiányosan töltötte fel.",CHAR(10),CHAR(10),Bíráló!$K$1,Bíráló!K66),CONCATENATE(Bíráló!$E$1,Bíráló!F66," pont ] ",CHAR(10),Bíráló!$G$1,Bíráló!H66," pont ]",CHAR(10),Bíráló!$I$1,Bíráló!I66," pont ]",CHAR(10),Bíráló!$J$1,Bíráló!J66," pont ]",CHAR(10),Bíráló!$K$1,Bíráló!K66,Bíráló!L66,Bíráló!M66," ",Bíráló!N66)))</f>
        <v xml:space="preserve">Távolság (km)0 pont ] 
Időtartam (perc)0 pont ]
Összesen (pont)0 pont ]
Ponthatár pont ]
DöntésKollégiumi férőhellyel rendelkezik   </v>
      </c>
      <c r="F66" t="s">
        <v>174</v>
      </c>
    </row>
    <row r="67" spans="1:6" ht="77.25">
      <c r="A67" t="e">
        <f>Bíráló!#REF!</f>
        <v>#REF!</v>
      </c>
      <c r="B67" t="str">
        <f>Bíráló!A67</f>
        <v>2026/27/1/NKE/PK/127</v>
      </c>
      <c r="C67" t="str">
        <f>Bíráló!A67</f>
        <v>2026/27/1/NKE/PK/127</v>
      </c>
      <c r="D67" s="13">
        <v>46293</v>
      </c>
      <c r="E67" s="14" t="str">
        <f>IF(Bíráló!$K$2="A fentiekre tekintettel férőhelyhiány miatt várólistára került.",CONCATENATE(Bíráló!$E$1,Bíráló!F67," pont ] ",CHAR(10),Bíráló!$G$1,Bíráló!H67," pont ]",CHAR(10),Bíráló!$I$1,Bíráló!I67," pont ]",CHAR(10),Bíráló!$J$1,Bíráló!J67," pont ]",CHAR(10),Bíráló!$K$1,Bíráló!K67," ",Bíráló!N67,CHAR(10),Bíráló!$L$1,Bíráló!L67),IF(Bíráló!K67="A fentiekre tekintettel kérelme elutasításra került.",CONCATENATE("A hallgató a Pályázati felhívásban szereplő kötelezően megadandó adatokat nem, vagy hiányosan töltötte fel.",CHAR(10),CHAR(10),Bíráló!$K$1,Bíráló!K67),CONCATENATE(Bíráló!$E$1,Bíráló!F67," pont ] ",CHAR(10),Bíráló!$G$1,Bíráló!H67," pont ]",CHAR(10),Bíráló!$I$1,Bíráló!I67," pont ]",CHAR(10),Bíráló!$J$1,Bíráló!J67," pont ]",CHAR(10),Bíráló!$K$1,Bíráló!K67,Bíráló!L67,Bíráló!M67," ",Bíráló!N67)))</f>
        <v xml:space="preserve">Távolság (km)0 pont ] 
Időtartam (perc)0 pont ]
Összesen (pont)0 pont ]
Ponthatár pont ]
DöntésKollégiumi férőhellyel rendelkezik   </v>
      </c>
      <c r="F67" t="s">
        <v>174</v>
      </c>
    </row>
    <row r="68" spans="1:6" ht="77.25">
      <c r="A68" t="e">
        <f>Bíráló!#REF!</f>
        <v>#REF!</v>
      </c>
      <c r="B68" t="str">
        <f>Bíráló!A68</f>
        <v>2026/27/1/NKE/PK/63</v>
      </c>
      <c r="C68" t="str">
        <f>Bíráló!A68</f>
        <v>2026/27/1/NKE/PK/63</v>
      </c>
      <c r="D68" s="13">
        <v>46293</v>
      </c>
      <c r="E68" s="14" t="str">
        <f>IF(Bíráló!$K$2="A fentiekre tekintettel férőhelyhiány miatt várólistára került.",CONCATENATE(Bíráló!$E$1,Bíráló!F68," pont ] ",CHAR(10),Bíráló!$G$1,Bíráló!H68," pont ]",CHAR(10),Bíráló!$I$1,Bíráló!I68," pont ]",CHAR(10),Bíráló!$J$1,Bíráló!J68," pont ]",CHAR(10),Bíráló!$K$1,Bíráló!K68," ",Bíráló!N68,CHAR(10),Bíráló!$L$1,Bíráló!L68),IF(Bíráló!K68="A fentiekre tekintettel kérelme elutasításra került.",CONCATENATE("A hallgató a Pályázati felhívásban szereplő kötelezően megadandó adatokat nem, vagy hiányosan töltötte fel.",CHAR(10),CHAR(10),Bíráló!$K$1,Bíráló!K68),CONCATENATE(Bíráló!$E$1,Bíráló!F68," pont ] ",CHAR(10),Bíráló!$G$1,Bíráló!H68," pont ]",CHAR(10),Bíráló!$I$1,Bíráló!I68," pont ]",CHAR(10),Bíráló!$J$1,Bíráló!J68," pont ]",CHAR(10),Bíráló!$K$1,Bíráló!K68,Bíráló!L68,Bíráló!M68," ",Bíráló!N68)))</f>
        <v>Távolság (km)3 pont ] 
Időtartam (perc)3 pont ]
Összesen (pont)6 pont ]
Ponthatár6 pont ]
DöntésA fentiekre tekintettel parkolási férőhelyre jogosult a Ludovika Huszár Lovarda melletti parkolóban minden héten péntek reggel 6:00 órától szombat 22:00 óráig.</v>
      </c>
      <c r="F68" t="s">
        <v>174</v>
      </c>
    </row>
    <row r="69" spans="1:6" ht="77.25">
      <c r="A69" t="e">
        <f>Bíráló!#REF!</f>
        <v>#REF!</v>
      </c>
      <c r="B69" t="str">
        <f>Bíráló!A69</f>
        <v>2026/27/1/NKE/PK/57</v>
      </c>
      <c r="C69" t="str">
        <f>Bíráló!A69</f>
        <v>2026/27/1/NKE/PK/57</v>
      </c>
      <c r="D69" s="13">
        <v>46293</v>
      </c>
      <c r="E69" s="14" t="str">
        <f>IF(Bíráló!$K$2="A fentiekre tekintettel férőhelyhiány miatt várólistára került.",CONCATENATE(Bíráló!$E$1,Bíráló!F69," pont ] ",CHAR(10),Bíráló!$G$1,Bíráló!H69," pont ]",CHAR(10),Bíráló!$I$1,Bíráló!I69," pont ]",CHAR(10),Bíráló!$J$1,Bíráló!J69," pont ]",CHAR(10),Bíráló!$K$1,Bíráló!K69," ",Bíráló!N69,CHAR(10),Bíráló!$L$1,Bíráló!L69),IF(Bíráló!K69="A fentiekre tekintettel kérelme elutasításra került.",CONCATENATE("A hallgató a Pályázati felhívásban szereplő kötelezően megadandó adatokat nem, vagy hiányosan töltötte fel.",CHAR(10),CHAR(10),Bíráló!$K$1,Bíráló!K69),CONCATENATE(Bíráló!$E$1,Bíráló!F69," pont ] ",CHAR(10),Bíráló!$G$1,Bíráló!H69," pont ]",CHAR(10),Bíráló!$I$1,Bíráló!I69," pont ]",CHAR(10),Bíráló!$J$1,Bíráló!J69," pont ]",CHAR(10),Bíráló!$K$1,Bíráló!K69,Bíráló!L69,Bíráló!M69," ",Bíráló!N69)))</f>
        <v>Távolság (km)2 pont ] 
Időtartam (perc)3 pont ]
Összesen (pont)5 pont ]
Ponthatár3 pont ]
DöntésA fentiekre tekintettel parkolási férőhelyre jogosult a Ludovika Huszár Lovarda melletti parkolóban minden héten hétfő reggel 6:00 órától csütörtök 22:00 óráig.</v>
      </c>
      <c r="F69" t="s">
        <v>174</v>
      </c>
    </row>
    <row r="70" spans="1:6" ht="77.25">
      <c r="A70" t="e">
        <f>Bíráló!#REF!</f>
        <v>#REF!</v>
      </c>
      <c r="B70" t="str">
        <f>Bíráló!A70</f>
        <v>2026/27/1/NKE/PK/19</v>
      </c>
      <c r="C70" t="str">
        <f>Bíráló!A70</f>
        <v>2026/27/1/NKE/PK/19</v>
      </c>
      <c r="D70" s="13">
        <v>46293</v>
      </c>
      <c r="E70" s="14" t="str">
        <f>IF(Bíráló!$K$2="A fentiekre tekintettel férőhelyhiány miatt várólistára került.",CONCATENATE(Bíráló!$E$1,Bíráló!F70," pont ] ",CHAR(10),Bíráló!$G$1,Bíráló!H70," pont ]",CHAR(10),Bíráló!$I$1,Bíráló!I70," pont ]",CHAR(10),Bíráló!$J$1,Bíráló!J70," pont ]",CHAR(10),Bíráló!$K$1,Bíráló!K70," ",Bíráló!N70,CHAR(10),Bíráló!$L$1,Bíráló!L70),IF(Bíráló!K70="A fentiekre tekintettel kérelme elutasításra került.",CONCATENATE("A hallgató a Pályázati felhívásban szereplő kötelezően megadandó adatokat nem, vagy hiányosan töltötte fel.",CHAR(10),CHAR(10),Bíráló!$K$1,Bíráló!K70),CONCATENATE(Bíráló!$E$1,Bíráló!F70," pont ] ",CHAR(10),Bíráló!$G$1,Bíráló!H70," pont ]",CHAR(10),Bíráló!$I$1,Bíráló!I70," pont ]",CHAR(10),Bíráló!$J$1,Bíráló!J70," pont ]",CHAR(10),Bíráló!$K$1,Bíráló!K70,Bíráló!L70,Bíráló!M70," ",Bíráló!N70)))</f>
        <v>Távolság (km)1 pont ] 
Időtartam (perc)2 pont ]
Összesen (pont)3 pont ]
Ponthatár3 pont ]
DöntésA fentiekre tekintettel parkolási férőhelyre jogosult a Ludovika Huszár Lovarda melletti parkolóban minden héten hétfő reggel 6:00 órától csütörtök 22:00 óráig.</v>
      </c>
      <c r="F70" t="s">
        <v>174</v>
      </c>
    </row>
    <row r="71" spans="1:6" ht="77.25">
      <c r="A71" t="e">
        <f>Bíráló!#REF!</f>
        <v>#REF!</v>
      </c>
      <c r="B71" t="str">
        <f>Bíráló!A71</f>
        <v>2026/27/1/NKE/PK/138</v>
      </c>
      <c r="C71" t="str">
        <f>Bíráló!A71</f>
        <v>2026/27/1/NKE/PK/138</v>
      </c>
      <c r="D71" s="13">
        <v>46293</v>
      </c>
      <c r="E71" s="14" t="str">
        <f>IF(Bíráló!$K$2="A fentiekre tekintettel férőhelyhiány miatt várólistára került.",CONCATENATE(Bíráló!$E$1,Bíráló!F71," pont ] ",CHAR(10),Bíráló!$G$1,Bíráló!H71," pont ]",CHAR(10),Bíráló!$I$1,Bíráló!I71," pont ]",CHAR(10),Bíráló!$J$1,Bíráló!J71," pont ]",CHAR(10),Bíráló!$K$1,Bíráló!K71," ",Bíráló!N71,CHAR(10),Bíráló!$L$1,Bíráló!L71),IF(Bíráló!K71="A fentiekre tekintettel kérelme elutasításra került.",CONCATENATE("A hallgató a Pályázati felhívásban szereplő kötelezően megadandó adatokat nem, vagy hiányosan töltötte fel.",CHAR(10),CHAR(10),Bíráló!$K$1,Bíráló!K71),CONCATENATE(Bíráló!$E$1,Bíráló!F71," pont ] ",CHAR(10),Bíráló!$G$1,Bíráló!H71," pont ]",CHAR(10),Bíráló!$I$1,Bíráló!I71," pont ]",CHAR(10),Bíráló!$J$1,Bíráló!J71," pont ]",CHAR(10),Bíráló!$K$1,Bíráló!K71,Bíráló!L71,Bíráló!M71," ",Bíráló!N71)))</f>
        <v>Távolság (km)1 pont ] 
Időtartam (perc)2 pont ]
Összesen (pont)3 pont ]
Ponthatár3 pont ]
DöntésA fentiekre tekintettel parkolási férőhelyre jogosult a Ludovika Huszár Lovarda melletti parkolóban minden héten hétfő reggel 6:00 órától csütörtök 22:00 óráig.</v>
      </c>
      <c r="F71" t="s">
        <v>174</v>
      </c>
    </row>
    <row r="72" spans="1:6" ht="77.25">
      <c r="A72" t="e">
        <f>Bíráló!#REF!</f>
        <v>#REF!</v>
      </c>
      <c r="B72" t="str">
        <f>Bíráló!A72</f>
        <v>2026/27/1/NKE/PK/102</v>
      </c>
      <c r="C72" t="str">
        <f>Bíráló!A72</f>
        <v>2026/27/1/NKE/PK/102</v>
      </c>
      <c r="D72" s="13">
        <v>46293</v>
      </c>
      <c r="E72" s="14" t="str">
        <f>IF(Bíráló!$K$2="A fentiekre tekintettel férőhelyhiány miatt várólistára került.",CONCATENATE(Bíráló!$E$1,Bíráló!F72," pont ] ",CHAR(10),Bíráló!$G$1,Bíráló!H72," pont ]",CHAR(10),Bíráló!$I$1,Bíráló!I72," pont ]",CHAR(10),Bíráló!$J$1,Bíráló!J72," pont ]",CHAR(10),Bíráló!$K$1,Bíráló!K72," ",Bíráló!N72,CHAR(10),Bíráló!$L$1,Bíráló!L72),IF(Bíráló!K72="A fentiekre tekintettel kérelme elutasításra került.",CONCATENATE("A hallgató a Pályázati felhívásban szereplő kötelezően megadandó adatokat nem, vagy hiányosan töltötte fel.",CHAR(10),CHAR(10),Bíráló!$K$1,Bíráló!K72),CONCATENATE(Bíráló!$E$1,Bíráló!F72," pont ] ",CHAR(10),Bíráló!$G$1,Bíráló!H72," pont ]",CHAR(10),Bíráló!$I$1,Bíráló!I72," pont ]",CHAR(10),Bíráló!$J$1,Bíráló!J72," pont ]",CHAR(10),Bíráló!$K$1,Bíráló!K72,Bíráló!L72,Bíráló!M72," ",Bíráló!N72)))</f>
        <v xml:space="preserve">Távolság (km)0 pont ] 
Időtartam (perc)0 pont ]
Összesen (pont)0 pont ]
Ponthatár pont ]
DöntésA fentiekre tekintettel a kérelme elutasításra került.   </v>
      </c>
      <c r="F72" t="s">
        <v>174</v>
      </c>
    </row>
    <row r="73" spans="1:6" ht="77.25">
      <c r="A73" t="e">
        <f>Bíráló!#REF!</f>
        <v>#REF!</v>
      </c>
      <c r="B73" t="str">
        <f>Bíráló!A73</f>
        <v>2026/27/1/NKE/PK/92</v>
      </c>
      <c r="C73" t="str">
        <f>Bíráló!A73</f>
        <v>2026/27/1/NKE/PK/92</v>
      </c>
      <c r="D73" s="13">
        <v>46293</v>
      </c>
      <c r="E73" s="14" t="str">
        <f>IF(Bíráló!$K$2="A fentiekre tekintettel férőhelyhiány miatt várólistára került.",CONCATENATE(Bíráló!$E$1,Bíráló!F73," pont ] ",CHAR(10),Bíráló!$G$1,Bíráló!H73," pont ]",CHAR(10),Bíráló!$I$1,Bíráló!I73," pont ]",CHAR(10),Bíráló!$J$1,Bíráló!J73," pont ]",CHAR(10),Bíráló!$K$1,Bíráló!K73," ",Bíráló!N73,CHAR(10),Bíráló!$L$1,Bíráló!L73),IF(Bíráló!K73="A fentiekre tekintettel kérelme elutasításra került.",CONCATENATE("A hallgató a Pályázati felhívásban szereplő kötelezően megadandó adatokat nem, vagy hiányosan töltötte fel.",CHAR(10),CHAR(10),Bíráló!$K$1,Bíráló!K73),CONCATENATE(Bíráló!$E$1,Bíráló!F73," pont ] ",CHAR(10),Bíráló!$G$1,Bíráló!H73," pont ]",CHAR(10),Bíráló!$I$1,Bíráló!I73," pont ]",CHAR(10),Bíráló!$J$1,Bíráló!J73," pont ]",CHAR(10),Bíráló!$K$1,Bíráló!K73,Bíráló!L73,Bíráló!M73," ",Bíráló!N73)))</f>
        <v>Távolság (km)12 pont ] 
Időtartam (perc)10 pont ]
Összesen (pont)22 pont ]
Ponthatár22 pont ]
DöntésA fentiekre tekintettel parkolási férőhelyre jogosult a Ludovika Huszár Lovarda melletti parkolóban minden héten péntek reggel 6:00 órától szombat 22:00 óráig.</v>
      </c>
      <c r="F73" t="s">
        <v>174</v>
      </c>
    </row>
    <row r="74" spans="1:6" ht="77.25">
      <c r="A74" t="e">
        <f>Bíráló!#REF!</f>
        <v>#REF!</v>
      </c>
      <c r="B74" t="str">
        <f>Bíráló!A74</f>
        <v>2026/27/1/NKE/PK/109</v>
      </c>
      <c r="C74" t="str">
        <f>Bíráló!A74</f>
        <v>2026/27/1/NKE/PK/109</v>
      </c>
      <c r="D74" s="13">
        <v>46293</v>
      </c>
      <c r="E74" s="14" t="str">
        <f>IF(Bíráló!$K$2="A fentiekre tekintettel férőhelyhiány miatt várólistára került.",CONCATENATE(Bíráló!$E$1,Bíráló!F74," pont ] ",CHAR(10),Bíráló!$G$1,Bíráló!H74," pont ]",CHAR(10),Bíráló!$I$1,Bíráló!I74," pont ]",CHAR(10),Bíráló!$J$1,Bíráló!J74," pont ]",CHAR(10),Bíráló!$K$1,Bíráló!K74," ",Bíráló!N74,CHAR(10),Bíráló!$L$1,Bíráló!L74),IF(Bíráló!K74="A fentiekre tekintettel kérelme elutasításra került.",CONCATENATE("A hallgató a Pályázati felhívásban szereplő kötelezően megadandó adatokat nem, vagy hiányosan töltötte fel.",CHAR(10),CHAR(10),Bíráló!$K$1,Bíráló!K74),CONCATENATE(Bíráló!$E$1,Bíráló!F74," pont ] ",CHAR(10),Bíráló!$G$1,Bíráló!H74," pont ]",CHAR(10),Bíráló!$I$1,Bíráló!I74," pont ]",CHAR(10),Bíráló!$J$1,Bíráló!J74," pont ]",CHAR(10),Bíráló!$K$1,Bíráló!K74,Bíráló!L74,Bíráló!M74," ",Bíráló!N74)))</f>
        <v>Távolság (km)11 pont ] 
Időtartam (perc)9 pont ]
Összesen (pont)20 pont ]
Ponthatár4 pont ]
DöntésA fentiekre tekintettel parkolási férőhelyre jogosult a Ludovika Huszár Lovarda melletti parkolóban minden héten hétfő reggel 6:00 órától csütörtök 22:00 óráig.</v>
      </c>
      <c r="F74" t="s">
        <v>174</v>
      </c>
    </row>
    <row r="75" spans="1:6" ht="77.25">
      <c r="A75" t="e">
        <f>Bíráló!#REF!</f>
        <v>#REF!</v>
      </c>
      <c r="B75" t="str">
        <f>Bíráló!A75</f>
        <v>2026/27/1/NKE/PK/62</v>
      </c>
      <c r="C75" t="str">
        <f>Bíráló!A75</f>
        <v>2026/27/1/NKE/PK/62</v>
      </c>
      <c r="D75" s="13">
        <v>46293</v>
      </c>
      <c r="E75" s="14" t="str">
        <f>IF(Bíráló!$K$2="A fentiekre tekintettel férőhelyhiány miatt várólistára került.",CONCATENATE(Bíráló!$E$1,Bíráló!F75," pont ] ",CHAR(10),Bíráló!$G$1,Bíráló!H75," pont ]",CHAR(10),Bíráló!$I$1,Bíráló!I75," pont ]",CHAR(10),Bíráló!$J$1,Bíráló!J75," pont ]",CHAR(10),Bíráló!$K$1,Bíráló!K75," ",Bíráló!N75,CHAR(10),Bíráló!$L$1,Bíráló!L75),IF(Bíráló!K75="A fentiekre tekintettel kérelme elutasításra került.",CONCATENATE("A hallgató a Pályázati felhívásban szereplő kötelezően megadandó adatokat nem, vagy hiányosan töltötte fel.",CHAR(10),CHAR(10),Bíráló!$K$1,Bíráló!K75),CONCATENATE(Bíráló!$E$1,Bíráló!F75," pont ] ",CHAR(10),Bíráló!$G$1,Bíráló!H75," pont ]",CHAR(10),Bíráló!$I$1,Bíráló!I75," pont ]",CHAR(10),Bíráló!$J$1,Bíráló!J75," pont ]",CHAR(10),Bíráló!$K$1,Bíráló!K75,Bíráló!L75,Bíráló!M75," ",Bíráló!N75)))</f>
        <v>Távolság (km)10 pont ] 
Időtartam (perc)9 pont ]
Összesen (pont)19 pont ]
Ponthatár4 pont ]
DöntésA fentiekre tekintettel parkolási férőhelyre jogosult a Ludovika Huszár Lovarda melletti parkolóban minden héten hétfő reggel 6:00 órától csütörtök 22:00 óráig.</v>
      </c>
      <c r="F75" t="s">
        <v>174</v>
      </c>
    </row>
    <row r="76" spans="1:6" ht="77.25">
      <c r="A76" t="e">
        <f>Bíráló!#REF!</f>
        <v>#REF!</v>
      </c>
      <c r="B76" t="str">
        <f>Bíráló!A76</f>
        <v>2026/27/1/NKE/PK/123</v>
      </c>
      <c r="C76" t="str">
        <f>Bíráló!A76</f>
        <v>2026/27/1/NKE/PK/123</v>
      </c>
      <c r="D76" s="13">
        <v>46293</v>
      </c>
      <c r="E76" s="14" t="str">
        <f>IF(Bíráló!$K$2="A fentiekre tekintettel férőhelyhiány miatt várólistára került.",CONCATENATE(Bíráló!$E$1,Bíráló!F76," pont ] ",CHAR(10),Bíráló!$G$1,Bíráló!H76," pont ]",CHAR(10),Bíráló!$I$1,Bíráló!I76," pont ]",CHAR(10),Bíráló!$J$1,Bíráló!J76," pont ]",CHAR(10),Bíráló!$K$1,Bíráló!K76," ",Bíráló!N76,CHAR(10),Bíráló!$L$1,Bíráló!L76),IF(Bíráló!K76="A fentiekre tekintettel kérelme elutasításra került.",CONCATENATE("A hallgató a Pályázati felhívásban szereplő kötelezően megadandó adatokat nem, vagy hiányosan töltötte fel.",CHAR(10),CHAR(10),Bíráló!$K$1,Bíráló!K76),CONCATENATE(Bíráló!$E$1,Bíráló!F76," pont ] ",CHAR(10),Bíráló!$G$1,Bíráló!H76," pont ]",CHAR(10),Bíráló!$I$1,Bíráló!I76," pont ]",CHAR(10),Bíráló!$J$1,Bíráló!J76," pont ]",CHAR(10),Bíráló!$K$1,Bíráló!K76,Bíráló!L76,Bíráló!M76," ",Bíráló!N76)))</f>
        <v>Távolság (km)10 pont ] 
Időtartam (perc)8 pont ]
Összesen (pont)18 pont ]
Ponthatár4 pont ]
DöntésA fentiekre tekintettel parkolási férőhelyre jogosult a Ludovika Huszár Lovarda melletti parkolóban minden héten hétfő reggel 6:00 órától csütörtök 22:00 óráig.</v>
      </c>
      <c r="F76" t="s">
        <v>174</v>
      </c>
    </row>
    <row r="77" spans="1:6" ht="77.25">
      <c r="A77" t="e">
        <f>Bíráló!#REF!</f>
        <v>#REF!</v>
      </c>
      <c r="B77" t="str">
        <f>Bíráló!A77</f>
        <v>2026/27/1/NKE/PK/61</v>
      </c>
      <c r="C77" t="str">
        <f>Bíráló!A77</f>
        <v>2026/27/1/NKE/PK/61</v>
      </c>
      <c r="D77" s="13">
        <v>46293</v>
      </c>
      <c r="E77" s="14" t="str">
        <f>IF(Bíráló!$K$2="A fentiekre tekintettel férőhelyhiány miatt várólistára került.",CONCATENATE(Bíráló!$E$1,Bíráló!F77," pont ] ",CHAR(10),Bíráló!$G$1,Bíráló!H77," pont ]",CHAR(10),Bíráló!$I$1,Bíráló!I77," pont ]",CHAR(10),Bíráló!$J$1,Bíráló!J77," pont ]",CHAR(10),Bíráló!$K$1,Bíráló!K77," ",Bíráló!N77,CHAR(10),Bíráló!$L$1,Bíráló!L77),IF(Bíráló!K77="A fentiekre tekintettel kérelme elutasításra került.",CONCATENATE("A hallgató a Pályázati felhívásban szereplő kötelezően megadandó adatokat nem, vagy hiányosan töltötte fel.",CHAR(10),CHAR(10),Bíráló!$K$1,Bíráló!K77),CONCATENATE(Bíráló!$E$1,Bíráló!F77," pont ] ",CHAR(10),Bíráló!$G$1,Bíráló!H77," pont ]",CHAR(10),Bíráló!$I$1,Bíráló!I77," pont ]",CHAR(10),Bíráló!$J$1,Bíráló!J77," pont ]",CHAR(10),Bíráló!$K$1,Bíráló!K77,Bíráló!L77,Bíráló!M77," ",Bíráló!N77)))</f>
        <v>Távolság (km)7 pont ] 
Időtartam (perc)6 pont ]
Összesen (pont)13 pont ]
Ponthatár4 pont ]
DöntésA fentiekre tekintettel parkolási férőhelyre jogosult a Ludovika Huszár Lovarda melletti parkolóban minden héten hétfő reggel 6:00 órától csütörtök 22:00 óráig.</v>
      </c>
      <c r="F77" t="s">
        <v>174</v>
      </c>
    </row>
    <row r="78" spans="1:6" ht="77.25">
      <c r="A78" t="e">
        <f>Bíráló!#REF!</f>
        <v>#REF!</v>
      </c>
      <c r="B78" t="str">
        <f>Bíráló!A78</f>
        <v>2026/27/1/NKE/PK/74</v>
      </c>
      <c r="C78" t="str">
        <f>Bíráló!A78</f>
        <v>2026/27/1/NKE/PK/74</v>
      </c>
      <c r="D78" s="13">
        <v>46293</v>
      </c>
      <c r="E78" s="14" t="str">
        <f>IF(Bíráló!$K$2="A fentiekre tekintettel férőhelyhiány miatt várólistára került.",CONCATENATE(Bíráló!$E$1,Bíráló!F78," pont ] ",CHAR(10),Bíráló!$G$1,Bíráló!H78," pont ]",CHAR(10),Bíráló!$I$1,Bíráló!I78," pont ]",CHAR(10),Bíráló!$J$1,Bíráló!J78," pont ]",CHAR(10),Bíráló!$K$1,Bíráló!K78," ",Bíráló!N78,CHAR(10),Bíráló!$L$1,Bíráló!L78),IF(Bíráló!K78="A fentiekre tekintettel kérelme elutasításra került.",CONCATENATE("A hallgató a Pályázati felhívásban szereplő kötelezően megadandó adatokat nem, vagy hiányosan töltötte fel.",CHAR(10),CHAR(10),Bíráló!$K$1,Bíráló!K78),CONCATENATE(Bíráló!$E$1,Bíráló!F78," pont ] ",CHAR(10),Bíráló!$G$1,Bíráló!H78," pont ]",CHAR(10),Bíráló!$I$1,Bíráló!I78," pont ]",CHAR(10),Bíráló!$J$1,Bíráló!J78," pont ]",CHAR(10),Bíráló!$K$1,Bíráló!K78,Bíráló!L78,Bíráló!M78," ",Bíráló!N78)))</f>
        <v>Távolság (km)6 pont ] 
Időtartam (perc)6 pont ]
Összesen (pont)12 pont ]
Ponthatár4 pont ]
DöntésA fentiekre tekintettel parkolási férőhelyre jogosult a Ludovika Huszár Lovarda melletti parkolóban minden héten hétfő reggel 6:00 órától csütörtök 22:00 óráig.</v>
      </c>
      <c r="F78" t="s">
        <v>174</v>
      </c>
    </row>
    <row r="79" spans="1:6" ht="77.25">
      <c r="A79" t="e">
        <f>Bíráló!#REF!</f>
        <v>#REF!</v>
      </c>
      <c r="B79" t="str">
        <f>Bíráló!A79</f>
        <v>2026/27/1/NKE/PK/104</v>
      </c>
      <c r="C79" t="str">
        <f>Bíráló!A79</f>
        <v>2026/27/1/NKE/PK/104</v>
      </c>
      <c r="D79" s="13">
        <v>46293</v>
      </c>
      <c r="E79" s="14" t="str">
        <f>IF(Bíráló!$K$2="A fentiekre tekintettel férőhelyhiány miatt várólistára került.",CONCATENATE(Bíráló!$E$1,Bíráló!F79," pont ] ",CHAR(10),Bíráló!$G$1,Bíráló!H79," pont ]",CHAR(10),Bíráló!$I$1,Bíráló!I79," pont ]",CHAR(10),Bíráló!$J$1,Bíráló!J79," pont ]",CHAR(10),Bíráló!$K$1,Bíráló!K79," ",Bíráló!N79,CHAR(10),Bíráló!$L$1,Bíráló!L79),IF(Bíráló!K79="A fentiekre tekintettel kérelme elutasításra került.",CONCATENATE("A hallgató a Pályázati felhívásban szereplő kötelezően megadandó adatokat nem, vagy hiányosan töltötte fel.",CHAR(10),CHAR(10),Bíráló!$K$1,Bíráló!K79),CONCATENATE(Bíráló!$E$1,Bíráló!F79," pont ] ",CHAR(10),Bíráló!$G$1,Bíráló!H79," pont ]",CHAR(10),Bíráló!$I$1,Bíráló!I79," pont ]",CHAR(10),Bíráló!$J$1,Bíráló!J79," pont ]",CHAR(10),Bíráló!$K$1,Bíráló!K79,Bíráló!L79,Bíráló!M79," ",Bíráló!N79)))</f>
        <v>Távolság (km)6 pont ] 
Időtartam (perc)6 pont ]
Összesen (pont)12 pont ]
Ponthatár4 pont ]
DöntésA fentiekre tekintettel parkolási férőhelyre jogosult a Ludovika Huszár Lovarda melletti parkolóban minden héten hétfő reggel 6:00 órától csütörtök 22:00 óráig.</v>
      </c>
      <c r="F79" t="s">
        <v>174</v>
      </c>
    </row>
    <row r="80" spans="1:6" ht="77.25">
      <c r="A80" t="e">
        <f>Bíráló!#REF!</f>
        <v>#REF!</v>
      </c>
      <c r="B80" t="str">
        <f>Bíráló!A80</f>
        <v>2026/27/1/NKE/PK/46</v>
      </c>
      <c r="C80" t="str">
        <f>Bíráló!A80</f>
        <v>2026/27/1/NKE/PK/46</v>
      </c>
      <c r="D80" s="13">
        <v>46293</v>
      </c>
      <c r="E80" s="14" t="str">
        <f>IF(Bíráló!$K$2="A fentiekre tekintettel férőhelyhiány miatt várólistára került.",CONCATENATE(Bíráló!$E$1,Bíráló!F80," pont ] ",CHAR(10),Bíráló!$G$1,Bíráló!H80," pont ]",CHAR(10),Bíráló!$I$1,Bíráló!I80," pont ]",CHAR(10),Bíráló!$J$1,Bíráló!J80," pont ]",CHAR(10),Bíráló!$K$1,Bíráló!K80," ",Bíráló!N80,CHAR(10),Bíráló!$L$1,Bíráló!L80),IF(Bíráló!K80="A fentiekre tekintettel kérelme elutasításra került.",CONCATENATE("A hallgató a Pályázati felhívásban szereplő kötelezően megadandó adatokat nem, vagy hiányosan töltötte fel.",CHAR(10),CHAR(10),Bíráló!$K$1,Bíráló!K80),CONCATENATE(Bíráló!$E$1,Bíráló!F80," pont ] ",CHAR(10),Bíráló!$G$1,Bíráló!H80," pont ]",CHAR(10),Bíráló!$I$1,Bíráló!I80," pont ]",CHAR(10),Bíráló!$J$1,Bíráló!J80," pont ]",CHAR(10),Bíráló!$K$1,Bíráló!K80,Bíráló!L80,Bíráló!M80," ",Bíráló!N80)))</f>
        <v>Távolság (km)2 pont ] 
Időtartam (perc)3 pont ]
Összesen (pont)5 pont ]
Ponthatár4 pont ]
DöntésA fentiekre tekintettel parkolási férőhelyre jogosult a Ludovika Huszár Lovarda melletti parkolóban minden héten hétfő reggel 6:00 órától csütörtök 22:00 óráig.</v>
      </c>
      <c r="F80" t="s">
        <v>174</v>
      </c>
    </row>
    <row r="81" spans="1:6" ht="77.25">
      <c r="A81" t="e">
        <f>Bíráló!#REF!</f>
        <v>#REF!</v>
      </c>
      <c r="B81" t="str">
        <f>Bíráló!A81</f>
        <v>2026/27/1/NKE/PK/113</v>
      </c>
      <c r="C81" t="str">
        <f>Bíráló!A81</f>
        <v>2026/27/1/NKE/PK/113</v>
      </c>
      <c r="D81" s="13">
        <v>46293</v>
      </c>
      <c r="E81" s="14" t="str">
        <f>IF(Bíráló!$K$2="A fentiekre tekintettel férőhelyhiány miatt várólistára került.",CONCATENATE(Bíráló!$E$1,Bíráló!F81," pont ] ",CHAR(10),Bíráló!$G$1,Bíráló!H81," pont ]",CHAR(10),Bíráló!$I$1,Bíráló!I81," pont ]",CHAR(10),Bíráló!$J$1,Bíráló!J81," pont ]",CHAR(10),Bíráló!$K$1,Bíráló!K81," ",Bíráló!N81,CHAR(10),Bíráló!$L$1,Bíráló!L81),IF(Bíráló!K81="A fentiekre tekintettel kérelme elutasításra került.",CONCATENATE("A hallgató a Pályázati felhívásban szereplő kötelezően megadandó adatokat nem, vagy hiányosan töltötte fel.",CHAR(10),CHAR(10),Bíráló!$K$1,Bíráló!K81),CONCATENATE(Bíráló!$E$1,Bíráló!F81," pont ] ",CHAR(10),Bíráló!$G$1,Bíráló!H81," pont ]",CHAR(10),Bíráló!$I$1,Bíráló!I81," pont ]",CHAR(10),Bíráló!$J$1,Bíráló!J81," pont ]",CHAR(10),Bíráló!$K$1,Bíráló!K81,Bíráló!L81,Bíráló!M81," ",Bíráló!N81)))</f>
        <v>Távolság (km)2 pont ] 
Időtartam (perc)3 pont ]
Összesen (pont)5 pont ]
Ponthatár4 pont ]
DöntésA fentiekre tekintettel parkolási férőhelyre jogosult a Ludovika Huszár Lovarda melletti parkolóban minden héten hétfő reggel 6:00 órától csütörtök 22:00 óráig.</v>
      </c>
      <c r="F81" t="s">
        <v>174</v>
      </c>
    </row>
    <row r="82" spans="1:6" ht="77.25">
      <c r="A82" t="e">
        <f>Bíráló!#REF!</f>
        <v>#REF!</v>
      </c>
      <c r="B82" t="str">
        <f>Bíráló!A82</f>
        <v>2026/27/1/NKE/PK/137</v>
      </c>
      <c r="C82" t="str">
        <f>Bíráló!A82</f>
        <v>2026/27/1/NKE/PK/137</v>
      </c>
      <c r="D82" s="13">
        <v>46293</v>
      </c>
      <c r="E82" s="14" t="str">
        <f>IF(Bíráló!$K$2="A fentiekre tekintettel férőhelyhiány miatt várólistára került.",CONCATENATE(Bíráló!$E$1,Bíráló!F82," pont ] ",CHAR(10),Bíráló!$G$1,Bíráló!H82," pont ]",CHAR(10),Bíráló!$I$1,Bíráló!I82," pont ]",CHAR(10),Bíráló!$J$1,Bíráló!J82," pont ]",CHAR(10),Bíráló!$K$1,Bíráló!K82," ",Bíráló!N82,CHAR(10),Bíráló!$L$1,Bíráló!L82),IF(Bíráló!K82="A fentiekre tekintettel kérelme elutasításra került.",CONCATENATE("A hallgató a Pályázati felhívásban szereplő kötelezően megadandó adatokat nem, vagy hiányosan töltötte fel.",CHAR(10),CHAR(10),Bíráló!$K$1,Bíráló!K82),CONCATENATE(Bíráló!$E$1,Bíráló!F82," pont ] ",CHAR(10),Bíráló!$G$1,Bíráló!H82," pont ]",CHAR(10),Bíráló!$I$1,Bíráló!I82," pont ]",CHAR(10),Bíráló!$J$1,Bíráló!J82," pont ]",CHAR(10),Bíráló!$K$1,Bíráló!K82,Bíráló!L82,Bíráló!M82," ",Bíráló!N82)))</f>
        <v>Távolság (km)2 pont ] 
Időtartam (perc)3 pont ]
Összesen (pont)5 pont ]
Ponthatár4 pont ]
DöntésA fentiekre tekintettel parkolási férőhelyre jogosult a Ludovika Huszár Lovarda melletti parkolóban minden héten hétfő reggel 6:00 órától csütörtök 22:00 óráig.</v>
      </c>
      <c r="F82" t="s">
        <v>174</v>
      </c>
    </row>
    <row r="83" spans="1:6" ht="77.25">
      <c r="A83" t="e">
        <f>Bíráló!#REF!</f>
        <v>#REF!</v>
      </c>
      <c r="B83" t="str">
        <f>Bíráló!A83</f>
        <v>2026/27/1/NKE/PK/17</v>
      </c>
      <c r="C83" t="str">
        <f>Bíráló!A83</f>
        <v>2026/27/1/NKE/PK/17</v>
      </c>
      <c r="D83" s="13">
        <v>46293</v>
      </c>
      <c r="E83" s="14" t="str">
        <f>IF(Bíráló!$K$2="A fentiekre tekintettel férőhelyhiány miatt várólistára került.",CONCATENATE(Bíráló!$E$1,Bíráló!F83," pont ] ",CHAR(10),Bíráló!$G$1,Bíráló!H83," pont ]",CHAR(10),Bíráló!$I$1,Bíráló!I83," pont ]",CHAR(10),Bíráló!$J$1,Bíráló!J83," pont ]",CHAR(10),Bíráló!$K$1,Bíráló!K83," ",Bíráló!N83,CHAR(10),Bíráló!$L$1,Bíráló!L83),IF(Bíráló!K83="A fentiekre tekintettel kérelme elutasításra került.",CONCATENATE("A hallgató a Pályázati felhívásban szereplő kötelezően megadandó adatokat nem, vagy hiányosan töltötte fel.",CHAR(10),CHAR(10),Bíráló!$K$1,Bíráló!K83),CONCATENATE(Bíráló!$E$1,Bíráló!F83," pont ] ",CHAR(10),Bíráló!$G$1,Bíráló!H83," pont ]",CHAR(10),Bíráló!$I$1,Bíráló!I83," pont ]",CHAR(10),Bíráló!$J$1,Bíráló!J83," pont ]",CHAR(10),Bíráló!$K$1,Bíráló!K83,Bíráló!L83,Bíráló!M83," ",Bíráló!N83)))</f>
        <v>Távolság (km)2 pont ] 
Időtartam (perc)2 pont ]
Összesen (pont)4 pont ]
Ponthatár4 pont ]
DöntésA fentiekre tekintettel parkolási férőhelyre jogosult a Ludovika Huszár Lovarda melletti parkolóban minden héten hétfő reggel 6:00 órától csütörtök 22:00 óráig.</v>
      </c>
      <c r="F83" t="s">
        <v>174</v>
      </c>
    </row>
    <row r="84" spans="1:6" ht="77.25">
      <c r="A84" t="e">
        <f>Bíráló!#REF!</f>
        <v>#REF!</v>
      </c>
      <c r="B84" t="str">
        <f>Bíráló!A84</f>
        <v>2026/27/1/NKE/PK/23</v>
      </c>
      <c r="C84" t="str">
        <f>Bíráló!A84</f>
        <v>2026/27/1/NKE/PK/23</v>
      </c>
      <c r="D84" s="13">
        <v>46293</v>
      </c>
      <c r="E84" s="14" t="str">
        <f>IF(Bíráló!$K$2="A fentiekre tekintettel férőhelyhiány miatt várólistára került.",CONCATENATE(Bíráló!$E$1,Bíráló!F84," pont ] ",CHAR(10),Bíráló!$G$1,Bíráló!H84," pont ]",CHAR(10),Bíráló!$I$1,Bíráló!I84," pont ]",CHAR(10),Bíráló!$J$1,Bíráló!J84," pont ]",CHAR(10),Bíráló!$K$1,Bíráló!K84," ",Bíráló!N84,CHAR(10),Bíráló!$L$1,Bíráló!L84),IF(Bíráló!K84="A fentiekre tekintettel kérelme elutasításra került.",CONCATENATE("A hallgató a Pályázati felhívásban szereplő kötelezően megadandó adatokat nem, vagy hiányosan töltötte fel.",CHAR(10),CHAR(10),Bíráló!$K$1,Bíráló!K84),CONCATENATE(Bíráló!$E$1,Bíráló!F84," pont ] ",CHAR(10),Bíráló!$G$1,Bíráló!H84," pont ]",CHAR(10),Bíráló!$I$1,Bíráló!I84," pont ]",CHAR(10),Bíráló!$J$1,Bíráló!J84," pont ]",CHAR(10),Bíráló!$K$1,Bíráló!K84,Bíráló!L84,Bíráló!M84," ",Bíráló!N84)))</f>
        <v xml:space="preserve">Távolság (km)2 pont ] 
Időtartam (perc)2 pont ]
Összesen (pont)4 pont ]
Ponthatár4 pont ]
DöntésA fentiekre tekintettel férőhelyhiány miatt várólistára került.   </v>
      </c>
      <c r="F84" t="s">
        <v>174</v>
      </c>
    </row>
    <row r="85" spans="1:6" ht="77.25">
      <c r="A85" t="e">
        <f>Bíráló!#REF!</f>
        <v>#REF!</v>
      </c>
      <c r="B85" t="str">
        <f>Bíráló!A85</f>
        <v>2026/27/1/NKE/PK/44</v>
      </c>
      <c r="C85" t="str">
        <f>Bíráló!A85</f>
        <v>2026/27/1/NKE/PK/44</v>
      </c>
      <c r="D85" s="13">
        <v>46293</v>
      </c>
      <c r="E85" s="14" t="str">
        <f>IF(Bíráló!$K$2="A fentiekre tekintettel férőhelyhiány miatt várólistára került.",CONCATENATE(Bíráló!$E$1,Bíráló!F85," pont ] ",CHAR(10),Bíráló!$G$1,Bíráló!H85," pont ]",CHAR(10),Bíráló!$I$1,Bíráló!I85," pont ]",CHAR(10),Bíráló!$J$1,Bíráló!J85," pont ]",CHAR(10),Bíráló!$K$1,Bíráló!K85," ",Bíráló!N85,CHAR(10),Bíráló!$L$1,Bíráló!L85),IF(Bíráló!K85="A fentiekre tekintettel kérelme elutasításra került.",CONCATENATE("A hallgató a Pályázati felhívásban szereplő kötelezően megadandó adatokat nem, vagy hiányosan töltötte fel.",CHAR(10),CHAR(10),Bíráló!$K$1,Bíráló!K85),CONCATENATE(Bíráló!$E$1,Bíráló!F85," pont ] ",CHAR(10),Bíráló!$G$1,Bíráló!H85," pont ]",CHAR(10),Bíráló!$I$1,Bíráló!I85," pont ]",CHAR(10),Bíráló!$J$1,Bíráló!J85," pont ]",CHAR(10),Bíráló!$K$1,Bíráló!K85,Bíráló!L85,Bíráló!M85," ",Bíráló!N85)))</f>
        <v xml:space="preserve">Távolság (km)2 pont ] 
Időtartam (perc)2 pont ]
Összesen (pont)4 pont ]
Ponthatár4 pont ]
DöntésA fentiekre tekintettel férőhelyhiány miatt várólistára került.   </v>
      </c>
      <c r="F85" t="s">
        <v>174</v>
      </c>
    </row>
    <row r="86" spans="1:6" ht="77.25">
      <c r="A86" t="e">
        <f>Bíráló!#REF!</f>
        <v>#REF!</v>
      </c>
      <c r="B86" t="str">
        <f>Bíráló!A86</f>
        <v>2026/27/1/NKE/PK/47</v>
      </c>
      <c r="C86" t="str">
        <f>Bíráló!A86</f>
        <v>2026/27/1/NKE/PK/47</v>
      </c>
      <c r="D86" s="13">
        <v>46293</v>
      </c>
      <c r="E86" s="14" t="str">
        <f>IF(Bíráló!$K$2="A fentiekre tekintettel férőhelyhiány miatt várólistára került.",CONCATENATE(Bíráló!$E$1,Bíráló!F86," pont ] ",CHAR(10),Bíráló!$G$1,Bíráló!H86," pont ]",CHAR(10),Bíráló!$I$1,Bíráló!I86," pont ]",CHAR(10),Bíráló!$J$1,Bíráló!J86," pont ]",CHAR(10),Bíráló!$K$1,Bíráló!K86," ",Bíráló!N86,CHAR(10),Bíráló!$L$1,Bíráló!L86),IF(Bíráló!K86="A fentiekre tekintettel kérelme elutasításra került.",CONCATENATE("A hallgató a Pályázati felhívásban szereplő kötelezően megadandó adatokat nem, vagy hiányosan töltötte fel.",CHAR(10),CHAR(10),Bíráló!$K$1,Bíráló!K86),CONCATENATE(Bíráló!$E$1,Bíráló!F86," pont ] ",CHAR(10),Bíráló!$G$1,Bíráló!H86," pont ]",CHAR(10),Bíráló!$I$1,Bíráló!I86," pont ]",CHAR(10),Bíráló!$J$1,Bíráló!J86," pont ]",CHAR(10),Bíráló!$K$1,Bíráló!K86,Bíráló!L86,Bíráló!M86," ",Bíráló!N86)))</f>
        <v xml:space="preserve">Távolság (km)2 pont ] 
Időtartam (perc)2 pont ]
Összesen (pont)4 pont ]
Ponthatár4 pont ]
DöntésA fentiekre tekintettel férőhelyhiány miatt várólistára került.   </v>
      </c>
      <c r="F86" t="s">
        <v>174</v>
      </c>
    </row>
    <row r="87" spans="1:6" ht="77.25">
      <c r="A87" t="e">
        <f>Bíráló!#REF!</f>
        <v>#REF!</v>
      </c>
      <c r="B87" t="str">
        <f>Bíráló!A87</f>
        <v>2026/27/1/NKE/PK/8</v>
      </c>
      <c r="C87" t="str">
        <f>Bíráló!A87</f>
        <v>2026/27/1/NKE/PK/8</v>
      </c>
      <c r="D87" s="13">
        <v>46293</v>
      </c>
      <c r="E87" s="14" t="str">
        <f>IF(Bíráló!$K$2="A fentiekre tekintettel férőhelyhiány miatt várólistára került.",CONCATENATE(Bíráló!$E$1,Bíráló!F87," pont ] ",CHAR(10),Bíráló!$G$1,Bíráló!H87," pont ]",CHAR(10),Bíráló!$I$1,Bíráló!I87," pont ]",CHAR(10),Bíráló!$J$1,Bíráló!J87," pont ]",CHAR(10),Bíráló!$K$1,Bíráló!K87," ",Bíráló!N87,CHAR(10),Bíráló!$L$1,Bíráló!L87),IF(Bíráló!K87="A fentiekre tekintettel kérelme elutasításra került.",CONCATENATE("A hallgató a Pályázati felhívásban szereplő kötelezően megadandó adatokat nem, vagy hiányosan töltötte fel.",CHAR(10),CHAR(10),Bíráló!$K$1,Bíráló!K87),CONCATENATE(Bíráló!$E$1,Bíráló!F87," pont ] ",CHAR(10),Bíráló!$G$1,Bíráló!H87," pont ]",CHAR(10),Bíráló!$I$1,Bíráló!I87," pont ]",CHAR(10),Bíráló!$J$1,Bíráló!J87," pont ]",CHAR(10),Bíráló!$K$1,Bíráló!K87,Bíráló!L87,Bíráló!M87," ",Bíráló!N87)))</f>
        <v xml:space="preserve">Távolság (km)1 pont ] 
Időtartam (perc)2 pont ]
Összesen (pont)3 pont ]
Ponthatár4 pont ]
DöntésA fentiekre tekintettel férőhelyhiány miatt várólistára került.   </v>
      </c>
      <c r="F87" t="s">
        <v>174</v>
      </c>
    </row>
    <row r="88" spans="1:6" ht="77.25">
      <c r="A88" t="e">
        <f>Bíráló!#REF!</f>
        <v>#REF!</v>
      </c>
      <c r="B88" t="str">
        <f>Bíráló!A88</f>
        <v>2026/27/1/NKE/PK/120</v>
      </c>
      <c r="C88" t="str">
        <f>Bíráló!A88</f>
        <v>2026/27/1/NKE/PK/120</v>
      </c>
      <c r="D88" s="13">
        <v>46293</v>
      </c>
      <c r="E88" s="14" t="str">
        <f>IF(Bíráló!$K$2="A fentiekre tekintettel férőhelyhiány miatt várólistára került.",CONCATENATE(Bíráló!$E$1,Bíráló!F88," pont ] ",CHAR(10),Bíráló!$G$1,Bíráló!H88," pont ]",CHAR(10),Bíráló!$I$1,Bíráló!I88," pont ]",CHAR(10),Bíráló!$J$1,Bíráló!J88," pont ]",CHAR(10),Bíráló!$K$1,Bíráló!K88," ",Bíráló!N88,CHAR(10),Bíráló!$L$1,Bíráló!L88),IF(Bíráló!K88="A fentiekre tekintettel kérelme elutasításra került.",CONCATENATE("A hallgató a Pályázati felhívásban szereplő kötelezően megadandó adatokat nem, vagy hiányosan töltötte fel.",CHAR(10),CHAR(10),Bíráló!$K$1,Bíráló!K88),CONCATENATE(Bíráló!$E$1,Bíráló!F88," pont ] ",CHAR(10),Bíráló!$G$1,Bíráló!H88," pont ]",CHAR(10),Bíráló!$I$1,Bíráló!I88," pont ]",CHAR(10),Bíráló!$J$1,Bíráló!J88," pont ]",CHAR(10),Bíráló!$K$1,Bíráló!K88,Bíráló!L88,Bíráló!M88," ",Bíráló!N88)))</f>
        <v xml:space="preserve">Távolság (km)1 pont ] 
Időtartam (perc)1 pont ]
Összesen (pont)2 pont ]
Ponthatár4 pont ]
DöntésA fentiekre tekintettel férőhelyhiány miatt várólistára került.   </v>
      </c>
      <c r="F88" t="s">
        <v>174</v>
      </c>
    </row>
    <row r="89" spans="1:6" ht="77.25">
      <c r="A89" t="e">
        <f>Bíráló!#REF!</f>
        <v>#REF!</v>
      </c>
      <c r="B89" t="str">
        <f>Bíráló!A89</f>
        <v>2026/27/1/NKE/PK/133</v>
      </c>
      <c r="C89" t="str">
        <f>Bíráló!A89</f>
        <v>2026/27/1/NKE/PK/133</v>
      </c>
      <c r="D89" s="13">
        <v>46293</v>
      </c>
      <c r="E89" s="14" t="str">
        <f>IF(Bíráló!$K$2="A fentiekre tekintettel férőhelyhiány miatt várólistára került.",CONCATENATE(Bíráló!$E$1,Bíráló!F89," pont ] ",CHAR(10),Bíráló!$G$1,Bíráló!H89," pont ]",CHAR(10),Bíráló!$I$1,Bíráló!I89," pont ]",CHAR(10),Bíráló!$J$1,Bíráló!J89," pont ]",CHAR(10),Bíráló!$K$1,Bíráló!K89," ",Bíráló!N89,CHAR(10),Bíráló!$L$1,Bíráló!L89),IF(Bíráló!K89="A fentiekre tekintettel kérelme elutasításra került.",CONCATENATE("A hallgató a Pályázati felhívásban szereplő kötelezően megadandó adatokat nem, vagy hiányosan töltötte fel.",CHAR(10),CHAR(10),Bíráló!$K$1,Bíráló!K89),CONCATENATE(Bíráló!$E$1,Bíráló!F89," pont ] ",CHAR(10),Bíráló!$G$1,Bíráló!H89," pont ]",CHAR(10),Bíráló!$I$1,Bíráló!I89," pont ]",CHAR(10),Bíráló!$J$1,Bíráló!J89," pont ]",CHAR(10),Bíráló!$K$1,Bíráló!K89,Bíráló!L89,Bíráló!M89," ",Bíráló!N89)))</f>
        <v xml:space="preserve">Távolság (km)0 pont ] 
Időtartam (perc)0 pont ]
Összesen (pont)0 pont ]
Ponthatár pont ]
DöntésA fentiekre tekintettel a kérelme elutasításra került.   </v>
      </c>
      <c r="F89" t="s">
        <v>174</v>
      </c>
    </row>
    <row r="90" spans="1:6" ht="77.25">
      <c r="A90" t="e">
        <f>Bíráló!#REF!</f>
        <v>#REF!</v>
      </c>
      <c r="B90" t="str">
        <f>Bíráló!A90</f>
        <v>2026/27/1/NKE/PK/94</v>
      </c>
      <c r="C90" t="str">
        <f>Bíráló!A90</f>
        <v>2026/27/1/NKE/PK/94</v>
      </c>
      <c r="D90" s="13">
        <v>46293</v>
      </c>
      <c r="E90" s="14" t="str">
        <f>IF(Bíráló!$K$2="A fentiekre tekintettel férőhelyhiány miatt várólistára került.",CONCATENATE(Bíráló!$E$1,Bíráló!F90," pont ] ",CHAR(10),Bíráló!$G$1,Bíráló!H90," pont ]",CHAR(10),Bíráló!$I$1,Bíráló!I90," pont ]",CHAR(10),Bíráló!$J$1,Bíráló!J90," pont ]",CHAR(10),Bíráló!$K$1,Bíráló!K90," ",Bíráló!N90,CHAR(10),Bíráló!$L$1,Bíráló!L90),IF(Bíráló!K90="A fentiekre tekintettel kérelme elutasításra került.",CONCATENATE("A hallgató a Pályázati felhívásban szereplő kötelezően megadandó adatokat nem, vagy hiányosan töltötte fel.",CHAR(10),CHAR(10),Bíráló!$K$1,Bíráló!K90),CONCATENATE(Bíráló!$E$1,Bíráló!F90," pont ] ",CHAR(10),Bíráló!$G$1,Bíráló!H90," pont ]",CHAR(10),Bíráló!$I$1,Bíráló!I90," pont ]",CHAR(10),Bíráló!$J$1,Bíráló!J90," pont ]",CHAR(10),Bíráló!$K$1,Bíráló!K90,Bíráló!L90,Bíráló!M90," ",Bíráló!N90)))</f>
        <v>Távolság (km)15 pont ] 
Időtartam (perc)13 pont ]
Összesen (pont)28 pont ]
Ponthatár3 pont ]
DöntésA fentiekre tekintettel parkolási férőhelyre jogosult a Ludovika Huszár Lovarda melletti parkolóban minden héten péntek reggel 6:00 órától szombat 22:00 óráig.</v>
      </c>
      <c r="F90" t="s">
        <v>174</v>
      </c>
    </row>
    <row r="91" spans="1:6" ht="77.25">
      <c r="A91" t="e">
        <f>Bíráló!#REF!</f>
        <v>#REF!</v>
      </c>
      <c r="B91" t="str">
        <f>Bíráló!A91</f>
        <v>2026/27/1/NKE/PK/118</v>
      </c>
      <c r="C91" t="str">
        <f>Bíráló!A91</f>
        <v>2026/27/1/NKE/PK/118</v>
      </c>
      <c r="D91" s="13">
        <v>46293</v>
      </c>
      <c r="E91" s="14" t="str">
        <f>IF(Bíráló!$K$2="A fentiekre tekintettel férőhelyhiány miatt várólistára került.",CONCATENATE(Bíráló!$E$1,Bíráló!F91," pont ] ",CHAR(10),Bíráló!$G$1,Bíráló!H91," pont ]",CHAR(10),Bíráló!$I$1,Bíráló!I91," pont ]",CHAR(10),Bíráló!$J$1,Bíráló!J91," pont ]",CHAR(10),Bíráló!$K$1,Bíráló!K91," ",Bíráló!N91,CHAR(10),Bíráló!$L$1,Bíráló!L91),IF(Bíráló!K91="A fentiekre tekintettel kérelme elutasításra került.",CONCATENATE("A hallgató a Pályázati felhívásban szereplő kötelezően megadandó adatokat nem, vagy hiányosan töltötte fel.",CHAR(10),CHAR(10),Bíráló!$K$1,Bíráló!K91),CONCATENATE(Bíráló!$E$1,Bíráló!F91," pont ] ",CHAR(10),Bíráló!$G$1,Bíráló!H91," pont ]",CHAR(10),Bíráló!$I$1,Bíráló!I91," pont ]",CHAR(10),Bíráló!$J$1,Bíráló!J91," pont ]",CHAR(10),Bíráló!$K$1,Bíráló!K91,Bíráló!L91,Bíráló!M91," ",Bíráló!N91)))</f>
        <v>Távolság (km)13 pont ] 
Időtartam (perc)12 pont ]
Összesen (pont)25 pont ]
Ponthatár3 pont ]
DöntésA fentiekre tekintettel parkolási férőhelyre jogosult a Ludovika Huszár Lovarda melletti parkolóban minden héten péntek reggel 6:00 órától szombat 22:00 óráig.</v>
      </c>
      <c r="F91" t="s">
        <v>174</v>
      </c>
    </row>
    <row r="92" spans="1:6" ht="77.25">
      <c r="A92" t="e">
        <f>Bíráló!#REF!</f>
        <v>#REF!</v>
      </c>
      <c r="B92" t="str">
        <f>Bíráló!A92</f>
        <v>2026/27/1/NKE/PK/21</v>
      </c>
      <c r="C92" t="str">
        <f>Bíráló!A92</f>
        <v>2026/27/1/NKE/PK/21</v>
      </c>
      <c r="D92" s="13">
        <v>46293</v>
      </c>
      <c r="E92" s="14" t="str">
        <f>IF(Bíráló!$K$2="A fentiekre tekintettel férőhelyhiány miatt várólistára került.",CONCATENATE(Bíráló!$E$1,Bíráló!F92," pont ] ",CHAR(10),Bíráló!$G$1,Bíráló!H92," pont ]",CHAR(10),Bíráló!$I$1,Bíráló!I92," pont ]",CHAR(10),Bíráló!$J$1,Bíráló!J92," pont ]",CHAR(10),Bíráló!$K$1,Bíráló!K92," ",Bíráló!N92,CHAR(10),Bíráló!$L$1,Bíráló!L92),IF(Bíráló!K92="A fentiekre tekintettel kérelme elutasításra került.",CONCATENATE("A hallgató a Pályázati felhívásban szereplő kötelezően megadandó adatokat nem, vagy hiányosan töltötte fel.",CHAR(10),CHAR(10),Bíráló!$K$1,Bíráló!K92),CONCATENATE(Bíráló!$E$1,Bíráló!F92," pont ] ",CHAR(10),Bíráló!$G$1,Bíráló!H92," pont ]",CHAR(10),Bíráló!$I$1,Bíráló!I92," pont ]",CHAR(10),Bíráló!$J$1,Bíráló!J92," pont ]",CHAR(10),Bíráló!$K$1,Bíráló!K92,Bíráló!L92,Bíráló!M92," ",Bíráló!N92)))</f>
        <v>Távolság (km)12 pont ] 
Időtartam (perc)11 pont ]
Összesen (pont)23 pont ]
Ponthatár3 pont ]
DöntésA fentiekre tekintettel parkolási férőhelyre jogosult a Ludovika Huszár Lovarda melletti parkolóban minden héten péntek reggel 6:00 órától szombat 22:00 óráig.</v>
      </c>
      <c r="F92" t="s">
        <v>174</v>
      </c>
    </row>
    <row r="93" spans="1:6" ht="77.25">
      <c r="A93" t="e">
        <f>Bíráló!#REF!</f>
        <v>#REF!</v>
      </c>
      <c r="B93" t="str">
        <f>Bíráló!A93</f>
        <v>2026/27/1/NKE/PK/26</v>
      </c>
      <c r="C93" t="str">
        <f>Bíráló!A93</f>
        <v>2026/27/1/NKE/PK/26</v>
      </c>
      <c r="D93" s="13">
        <v>46293</v>
      </c>
      <c r="E93" s="14" t="str">
        <f>IF(Bíráló!$K$2="A fentiekre tekintettel férőhelyhiány miatt várólistára került.",CONCATENATE(Bíráló!$E$1,Bíráló!F93," pont ] ",CHAR(10),Bíráló!$G$1,Bíráló!H93," pont ]",CHAR(10),Bíráló!$I$1,Bíráló!I93," pont ]",CHAR(10),Bíráló!$J$1,Bíráló!J93," pont ]",CHAR(10),Bíráló!$K$1,Bíráló!K93," ",Bíráló!N93,CHAR(10),Bíráló!$L$1,Bíráló!L93),IF(Bíráló!K93="A fentiekre tekintettel kérelme elutasításra került.",CONCATENATE("A hallgató a Pályázati felhívásban szereplő kötelezően megadandó adatokat nem, vagy hiányosan töltötte fel.",CHAR(10),CHAR(10),Bíráló!$K$1,Bíráló!K93),CONCATENATE(Bíráló!$E$1,Bíráló!F93," pont ] ",CHAR(10),Bíráló!$G$1,Bíráló!H93," pont ]",CHAR(10),Bíráló!$I$1,Bíráló!I93," pont ]",CHAR(10),Bíráló!$J$1,Bíráló!J93," pont ]",CHAR(10),Bíráló!$K$1,Bíráló!K93,Bíráló!L93,Bíráló!M93," ",Bíráló!N93)))</f>
        <v>Távolság (km)12 pont ] 
Időtartam (perc)11 pont ]
Összesen (pont)23 pont ]
Ponthatár3 pont ]
DöntésA fentiekre tekintettel parkolási férőhelyre jogosult a Ludovika Huszár Lovarda melletti parkolóban minden héten péntek reggel 6:00 órától szombat 22:00 óráig.</v>
      </c>
      <c r="F93" t="s">
        <v>174</v>
      </c>
    </row>
    <row r="94" spans="1:6" ht="77.25">
      <c r="A94" t="e">
        <f>Bíráló!#REF!</f>
        <v>#REF!</v>
      </c>
      <c r="B94" t="str">
        <f>Bíráló!A94</f>
        <v>2026/27/1/NKE/PK/75</v>
      </c>
      <c r="C94" t="str">
        <f>Bíráló!A94</f>
        <v>2026/27/1/NKE/PK/75</v>
      </c>
      <c r="D94" s="13">
        <v>46293</v>
      </c>
      <c r="E94" s="14" t="str">
        <f>IF(Bíráló!$K$2="A fentiekre tekintettel férőhelyhiány miatt várólistára került.",CONCATENATE(Bíráló!$E$1,Bíráló!F94," pont ] ",CHAR(10),Bíráló!$G$1,Bíráló!H94," pont ]",CHAR(10),Bíráló!$I$1,Bíráló!I94," pont ]",CHAR(10),Bíráló!$J$1,Bíráló!J94," pont ]",CHAR(10),Bíráló!$K$1,Bíráló!K94," ",Bíráló!N94,CHAR(10),Bíráló!$L$1,Bíráló!L94),IF(Bíráló!K94="A fentiekre tekintettel kérelme elutasításra került.",CONCATENATE("A hallgató a Pályázati felhívásban szereplő kötelezően megadandó adatokat nem, vagy hiányosan töltötte fel.",CHAR(10),CHAR(10),Bíráló!$K$1,Bíráló!K94),CONCATENATE(Bíráló!$E$1,Bíráló!F94," pont ] ",CHAR(10),Bíráló!$G$1,Bíráló!H94," pont ]",CHAR(10),Bíráló!$I$1,Bíráló!I94," pont ]",CHAR(10),Bíráló!$J$1,Bíráló!J94," pont ]",CHAR(10),Bíráló!$K$1,Bíráló!K94,Bíráló!L94,Bíráló!M94," ",Bíráló!N94)))</f>
        <v>Távolság (km)10 pont ] 
Időtartam (perc)12 pont ]
Összesen (pont)22 pont ]
Ponthatár3 pont ]
DöntésA fentiekre tekintettel parkolási férőhelyre jogosult a Ludovika Huszár Lovarda melletti parkolóban minden héten péntek reggel 6:00 órától szombat 22:00 óráig.</v>
      </c>
      <c r="F94" t="s">
        <v>174</v>
      </c>
    </row>
    <row r="95" spans="1:6" ht="77.25">
      <c r="A95" t="e">
        <f>Bíráló!#REF!</f>
        <v>#REF!</v>
      </c>
      <c r="B95" t="str">
        <f>Bíráló!A95</f>
        <v>2026/27/1/NKE/PK/9</v>
      </c>
      <c r="C95" t="str">
        <f>Bíráló!A95</f>
        <v>2026/27/1/NKE/PK/9</v>
      </c>
      <c r="D95" s="13">
        <v>46293</v>
      </c>
      <c r="E95" s="14" t="str">
        <f>IF(Bíráló!$K$2="A fentiekre tekintettel férőhelyhiány miatt várólistára került.",CONCATENATE(Bíráló!$E$1,Bíráló!F95," pont ] ",CHAR(10),Bíráló!$G$1,Bíráló!H95," pont ]",CHAR(10),Bíráló!$I$1,Bíráló!I95," pont ]",CHAR(10),Bíráló!$J$1,Bíráló!J95," pont ]",CHAR(10),Bíráló!$K$1,Bíráló!K95," ",Bíráló!N95,CHAR(10),Bíráló!$L$1,Bíráló!L95),IF(Bíráló!K95="A fentiekre tekintettel kérelme elutasításra került.",CONCATENATE("A hallgató a Pályázati felhívásban szereplő kötelezően megadandó adatokat nem, vagy hiányosan töltötte fel.",CHAR(10),CHAR(10),Bíráló!$K$1,Bíráló!K95),CONCATENATE(Bíráló!$E$1,Bíráló!F95," pont ] ",CHAR(10),Bíráló!$G$1,Bíráló!H95," pont ]",CHAR(10),Bíráló!$I$1,Bíráló!I95," pont ]",CHAR(10),Bíráló!$J$1,Bíráló!J95," pont ]",CHAR(10),Bíráló!$K$1,Bíráló!K95,Bíráló!L95,Bíráló!M95," ",Bíráló!N95)))</f>
        <v>Távolság (km)9 pont ] 
Időtartam (perc)12 pont ]
Összesen (pont)21 pont ]
Ponthatár3 pont ]
DöntésA fentiekre tekintettel parkolási férőhelyre jogosult a Ludovika Huszár Lovarda melletti parkolóban minden héten péntek reggel 6:00 órától szombat 22:00 óráig.</v>
      </c>
      <c r="F95" t="s">
        <v>174</v>
      </c>
    </row>
    <row r="96" spans="1:6" ht="77.25">
      <c r="A96" t="e">
        <f>Bíráló!#REF!</f>
        <v>#REF!</v>
      </c>
      <c r="B96" t="str">
        <f>Bíráló!A96</f>
        <v>2026/27/1/NKE/PK/14</v>
      </c>
      <c r="C96" t="str">
        <f>Bíráló!A96</f>
        <v>2026/27/1/NKE/PK/14</v>
      </c>
      <c r="D96" s="13">
        <v>46293</v>
      </c>
      <c r="E96" s="14" t="str">
        <f>IF(Bíráló!$K$2="A fentiekre tekintettel férőhelyhiány miatt várólistára került.",CONCATENATE(Bíráló!$E$1,Bíráló!F96," pont ] ",CHAR(10),Bíráló!$G$1,Bíráló!H96," pont ]",CHAR(10),Bíráló!$I$1,Bíráló!I96," pont ]",CHAR(10),Bíráló!$J$1,Bíráló!J96," pont ]",CHAR(10),Bíráló!$K$1,Bíráló!K96," ",Bíráló!N96,CHAR(10),Bíráló!$L$1,Bíráló!L96),IF(Bíráló!K96="A fentiekre tekintettel kérelme elutasításra került.",CONCATENATE("A hallgató a Pályázati felhívásban szereplő kötelezően megadandó adatokat nem, vagy hiányosan töltötte fel.",CHAR(10),CHAR(10),Bíráló!$K$1,Bíráló!K96),CONCATENATE(Bíráló!$E$1,Bíráló!F96," pont ] ",CHAR(10),Bíráló!$G$1,Bíráló!H96," pont ]",CHAR(10),Bíráló!$I$1,Bíráló!I96," pont ]",CHAR(10),Bíráló!$J$1,Bíráló!J96," pont ]",CHAR(10),Bíráló!$K$1,Bíráló!K96,Bíráló!L96,Bíráló!M96," ",Bíráló!N96)))</f>
        <v>Távolság (km)11 pont ] 
Időtartam (perc)9 pont ]
Összesen (pont)20 pont ]
Ponthatár3 pont ]
DöntésA fentiekre tekintettel parkolási férőhelyre jogosult a Ludovika Huszár Lovarda melletti parkolóban minden héten péntek reggel 6:00 órától szombat 22:00 óráig.</v>
      </c>
      <c r="F96" t="s">
        <v>174</v>
      </c>
    </row>
    <row r="97" spans="1:6" ht="77.25">
      <c r="A97" t="e">
        <f>Bíráló!#REF!</f>
        <v>#REF!</v>
      </c>
      <c r="B97" t="str">
        <f>Bíráló!A97</f>
        <v>2026/27/1/NKE/PK/65</v>
      </c>
      <c r="C97" t="str">
        <f>Bíráló!A97</f>
        <v>2026/27/1/NKE/PK/65</v>
      </c>
      <c r="D97" s="13">
        <v>46293</v>
      </c>
      <c r="E97" s="14" t="str">
        <f>IF(Bíráló!$K$2="A fentiekre tekintettel férőhelyhiány miatt várólistára került.",CONCATENATE(Bíráló!$E$1,Bíráló!F97," pont ] ",CHAR(10),Bíráló!$G$1,Bíráló!H97," pont ]",CHAR(10),Bíráló!$I$1,Bíráló!I97," pont ]",CHAR(10),Bíráló!$J$1,Bíráló!J97," pont ]",CHAR(10),Bíráló!$K$1,Bíráló!K97," ",Bíráló!N97,CHAR(10),Bíráló!$L$1,Bíráló!L97),IF(Bíráló!K97="A fentiekre tekintettel kérelme elutasításra került.",CONCATENATE("A hallgató a Pályázati felhívásban szereplő kötelezően megadandó adatokat nem, vagy hiányosan töltötte fel.",CHAR(10),CHAR(10),Bíráló!$K$1,Bíráló!K97),CONCATENATE(Bíráló!$E$1,Bíráló!F97," pont ] ",CHAR(10),Bíráló!$G$1,Bíráló!H97," pont ]",CHAR(10),Bíráló!$I$1,Bíráló!I97," pont ]",CHAR(10),Bíráló!$J$1,Bíráló!J97," pont ]",CHAR(10),Bíráló!$K$1,Bíráló!K97,Bíráló!L97,Bíráló!M97," ",Bíráló!N97)))</f>
        <v>Távolság (km)11 pont ] 
Időtartam (perc)9 pont ]
Összesen (pont)20 pont ]
Ponthatár3 pont ]
DöntésA fentiekre tekintettel parkolási férőhelyre jogosult a Ludovika Huszár Lovarda melletti parkolóban minden héten péntek reggel 6:00 órától szombat 22:00 óráig.</v>
      </c>
      <c r="F97" t="s">
        <v>174</v>
      </c>
    </row>
    <row r="98" spans="1:6" ht="77.25">
      <c r="A98" t="e">
        <f>Bíráló!#REF!</f>
        <v>#REF!</v>
      </c>
      <c r="B98" t="str">
        <f>Bíráló!A98</f>
        <v>2026/27/1/NKE/PK/78</v>
      </c>
      <c r="C98" t="str">
        <f>Bíráló!A98</f>
        <v>2026/27/1/NKE/PK/78</v>
      </c>
      <c r="D98" s="13">
        <v>46293</v>
      </c>
      <c r="E98" s="14" t="str">
        <f>IF(Bíráló!$K$2="A fentiekre tekintettel férőhelyhiány miatt várólistára került.",CONCATENATE(Bíráló!$E$1,Bíráló!F98," pont ] ",CHAR(10),Bíráló!$G$1,Bíráló!H98," pont ]",CHAR(10),Bíráló!$I$1,Bíráló!I98," pont ]",CHAR(10),Bíráló!$J$1,Bíráló!J98," pont ]",CHAR(10),Bíráló!$K$1,Bíráló!K98," ",Bíráló!N98,CHAR(10),Bíráló!$L$1,Bíráló!L98),IF(Bíráló!K98="A fentiekre tekintettel kérelme elutasításra került.",CONCATENATE("A hallgató a Pályázati felhívásban szereplő kötelezően megadandó adatokat nem, vagy hiányosan töltötte fel.",CHAR(10),CHAR(10),Bíráló!$K$1,Bíráló!K98),CONCATENATE(Bíráló!$E$1,Bíráló!F98," pont ] ",CHAR(10),Bíráló!$G$1,Bíráló!H98," pont ]",CHAR(10),Bíráló!$I$1,Bíráló!I98," pont ]",CHAR(10),Bíráló!$J$1,Bíráló!J98," pont ]",CHAR(10),Bíráló!$K$1,Bíráló!K98,Bíráló!L98,Bíráló!M98," ",Bíráló!N98)))</f>
        <v>Távolság (km)10 pont ] 
Időtartam (perc)8 pont ]
Összesen (pont)18 pont ]
Ponthatár3 pont ]
DöntésA fentiekre tekintettel parkolási férőhelyre jogosult a Ludovika Huszár Lovarda melletti parkolóban minden héten péntek reggel 6:00 órától szombat 22:00 óráig.</v>
      </c>
      <c r="F98" t="s">
        <v>174</v>
      </c>
    </row>
    <row r="99" spans="1:6" ht="77.25">
      <c r="A99" t="e">
        <f>Bíráló!#REF!</f>
        <v>#REF!</v>
      </c>
      <c r="B99" t="str">
        <f>Bíráló!A99</f>
        <v>2026/27/1/NKE/PK/12</v>
      </c>
      <c r="C99" t="str">
        <f>Bíráló!A99</f>
        <v>2026/27/1/NKE/PK/12</v>
      </c>
      <c r="D99" s="13">
        <v>46293</v>
      </c>
      <c r="E99" s="14" t="str">
        <f>IF(Bíráló!$K$2="A fentiekre tekintettel férőhelyhiány miatt várólistára került.",CONCATENATE(Bíráló!$E$1,Bíráló!F99," pont ] ",CHAR(10),Bíráló!$G$1,Bíráló!H99," pont ]",CHAR(10),Bíráló!$I$1,Bíráló!I99," pont ]",CHAR(10),Bíráló!$J$1,Bíráló!J99," pont ]",CHAR(10),Bíráló!$K$1,Bíráló!K99," ",Bíráló!N99,CHAR(10),Bíráló!$L$1,Bíráló!L99),IF(Bíráló!K99="A fentiekre tekintettel kérelme elutasításra került.",CONCATENATE("A hallgató a Pályázati felhívásban szereplő kötelezően megadandó adatokat nem, vagy hiányosan töltötte fel.",CHAR(10),CHAR(10),Bíráló!$K$1,Bíráló!K99),CONCATENATE(Bíráló!$E$1,Bíráló!F99," pont ] ",CHAR(10),Bíráló!$G$1,Bíráló!H99," pont ]",CHAR(10),Bíráló!$I$1,Bíráló!I99," pont ]",CHAR(10),Bíráló!$J$1,Bíráló!J99," pont ]",CHAR(10),Bíráló!$K$1,Bíráló!K99,Bíráló!L99,Bíráló!M99," ",Bíráló!N99)))</f>
        <v>Távolság (km)8 pont ] 
Időtartam (perc)7 pont ]
Összesen (pont)15 pont ]
Ponthatár3 pont ]
DöntésA fentiekre tekintettel parkolási férőhelyre jogosult a Ludovika Huszár Lovarda melletti parkolóban minden héten péntek reggel 6:00 órától szombat 22:00 óráig.</v>
      </c>
      <c r="F99" t="s">
        <v>174</v>
      </c>
    </row>
    <row r="100" spans="1:6" ht="77.25">
      <c r="A100" t="e">
        <f>Bíráló!#REF!</f>
        <v>#REF!</v>
      </c>
      <c r="B100" t="str">
        <f>Bíráló!A100</f>
        <v>2026/27/1/NKE/PK/45</v>
      </c>
      <c r="C100" t="str">
        <f>Bíráló!A100</f>
        <v>2026/27/1/NKE/PK/45</v>
      </c>
      <c r="D100" s="13">
        <v>46293</v>
      </c>
      <c r="E100" s="14" t="str">
        <f>IF(Bíráló!$K$2="A fentiekre tekintettel férőhelyhiány miatt várólistára került.",CONCATENATE(Bíráló!$E$1,Bíráló!F100," pont ] ",CHAR(10),Bíráló!$G$1,Bíráló!H100," pont ]",CHAR(10),Bíráló!$I$1,Bíráló!I100," pont ]",CHAR(10),Bíráló!$J$1,Bíráló!J100," pont ]",CHAR(10),Bíráló!$K$1,Bíráló!K100," ",Bíráló!N100,CHAR(10),Bíráló!$L$1,Bíráló!L100),IF(Bíráló!K100="A fentiekre tekintettel kérelme elutasításra került.",CONCATENATE("A hallgató a Pályázati felhívásban szereplő kötelezően megadandó adatokat nem, vagy hiányosan töltötte fel.",CHAR(10),CHAR(10),Bíráló!$K$1,Bíráló!K100),CONCATENATE(Bíráló!$E$1,Bíráló!F100," pont ] ",CHAR(10),Bíráló!$G$1,Bíráló!H100," pont ]",CHAR(10),Bíráló!$I$1,Bíráló!I100," pont ]",CHAR(10),Bíráló!$J$1,Bíráló!J100," pont ]",CHAR(10),Bíráló!$K$1,Bíráló!K100,Bíráló!L100,Bíráló!M100," ",Bíráló!N100)))</f>
        <v>Távolság (km)7 pont ] 
Időtartam (perc)7 pont ]
Összesen (pont)14 pont ]
Ponthatár3 pont ]
DöntésA fentiekre tekintettel parkolási férőhelyre jogosult a Ludovika Huszár Lovarda melletti parkolóban minden héten péntek reggel 6:00 órától szombat 22:00 óráig.</v>
      </c>
      <c r="F100" t="s">
        <v>174</v>
      </c>
    </row>
    <row r="101" spans="1:6" ht="77.25">
      <c r="A101" t="e">
        <f>Bíráló!#REF!</f>
        <v>#REF!</v>
      </c>
      <c r="B101" t="str">
        <f>Bíráló!A101</f>
        <v>2026/27/1/NKE/PK/4</v>
      </c>
      <c r="C101" t="str">
        <f>Bíráló!A101</f>
        <v>2026/27/1/NKE/PK/4</v>
      </c>
      <c r="D101" s="13">
        <v>46293</v>
      </c>
      <c r="E101" s="14" t="str">
        <f>IF(Bíráló!$K$2="A fentiekre tekintettel férőhelyhiány miatt várólistára került.",CONCATENATE(Bíráló!$E$1,Bíráló!F101," pont ] ",CHAR(10),Bíráló!$G$1,Bíráló!H101," pont ]",CHAR(10),Bíráló!$I$1,Bíráló!I101," pont ]",CHAR(10),Bíráló!$J$1,Bíráló!J101," pont ]",CHAR(10),Bíráló!$K$1,Bíráló!K101," ",Bíráló!N101,CHAR(10),Bíráló!$L$1,Bíráló!L101),IF(Bíráló!K101="A fentiekre tekintettel kérelme elutasításra került.",CONCATENATE("A hallgató a Pályázati felhívásban szereplő kötelezően megadandó adatokat nem, vagy hiányosan töltötte fel.",CHAR(10),CHAR(10),Bíráló!$K$1,Bíráló!K101),CONCATENATE(Bíráló!$E$1,Bíráló!F101," pont ] ",CHAR(10),Bíráló!$G$1,Bíráló!H101," pont ]",CHAR(10),Bíráló!$I$1,Bíráló!I101," pont ]",CHAR(10),Bíráló!$J$1,Bíráló!J101," pont ]",CHAR(10),Bíráló!$K$1,Bíráló!K101,Bíráló!L101,Bíráló!M101," ",Bíráló!N101)))</f>
        <v>Távolság (km)6 pont ] 
Időtartam (perc)5 pont ]
Összesen (pont)11 pont ]
Ponthatár3 pont ]
DöntésA fentiekre tekintettel parkolási férőhelyre jogosult a Ludovika Huszár Lovarda melletti parkolóban minden héten péntek reggel 6:00 órától szombat 22:00 óráig.</v>
      </c>
      <c r="F101" t="s">
        <v>174</v>
      </c>
    </row>
    <row r="102" spans="1:6" ht="77.25">
      <c r="A102" t="e">
        <f>Bíráló!#REF!</f>
        <v>#REF!</v>
      </c>
      <c r="B102" t="str">
        <f>Bíráló!A102</f>
        <v>2026/27/1/NKE/PK/2</v>
      </c>
      <c r="C102" t="str">
        <f>Bíráló!A102</f>
        <v>2026/27/1/NKE/PK/2</v>
      </c>
      <c r="D102" s="13">
        <v>46293</v>
      </c>
      <c r="E102" s="14" t="str">
        <f>IF(Bíráló!$K$2="A fentiekre tekintettel férőhelyhiány miatt várólistára került.",CONCATENATE(Bíráló!$E$1,Bíráló!F102," pont ] ",CHAR(10),Bíráló!$G$1,Bíráló!H102," pont ]",CHAR(10),Bíráló!$I$1,Bíráló!I102," pont ]",CHAR(10),Bíráló!$J$1,Bíráló!J102," pont ]",CHAR(10),Bíráló!$K$1,Bíráló!K102," ",Bíráló!N102,CHAR(10),Bíráló!$L$1,Bíráló!L102),IF(Bíráló!K102="A fentiekre tekintettel kérelme elutasításra került.",CONCATENATE("A hallgató a Pályázati felhívásban szereplő kötelezően megadandó adatokat nem, vagy hiányosan töltötte fel.",CHAR(10),CHAR(10),Bíráló!$K$1,Bíráló!K102),CONCATENATE(Bíráló!$E$1,Bíráló!F102," pont ] ",CHAR(10),Bíráló!$G$1,Bíráló!H102," pont ]",CHAR(10),Bíráló!$I$1,Bíráló!I102," pont ]",CHAR(10),Bíráló!$J$1,Bíráló!J102," pont ]",CHAR(10),Bíráló!$K$1,Bíráló!K102,Bíráló!L102,Bíráló!M102," ",Bíráló!N102)))</f>
        <v>Távolság (km)10 pont ] 
Időtartam (perc)0 pont ]
Összesen (pont)10 pont ]
Ponthatár3 pont ]
DöntésA fentiekre tekintettel parkolási férőhelyre jogosult a Ludovika Huszár Lovarda melletti parkolóban minden héten péntek reggel 6:00 órától szombat 22:00 óráig.</v>
      </c>
      <c r="F102" t="s">
        <v>174</v>
      </c>
    </row>
    <row r="103" spans="1:6" ht="77.25">
      <c r="A103" t="e">
        <f>Bíráló!#REF!</f>
        <v>#REF!</v>
      </c>
      <c r="B103" t="str">
        <f>Bíráló!A103</f>
        <v>2026/27/1/NKE/PK/13</v>
      </c>
      <c r="C103" t="str">
        <f>Bíráló!A103</f>
        <v>2026/27/1/NKE/PK/13</v>
      </c>
      <c r="D103" s="13">
        <v>46293</v>
      </c>
      <c r="E103" s="14" t="str">
        <f>IF(Bíráló!$K$2="A fentiekre tekintettel férőhelyhiány miatt várólistára került.",CONCATENATE(Bíráló!$E$1,Bíráló!F103," pont ] ",CHAR(10),Bíráló!$G$1,Bíráló!H103," pont ]",CHAR(10),Bíráló!$I$1,Bíráló!I103," pont ]",CHAR(10),Bíráló!$J$1,Bíráló!J103," pont ]",CHAR(10),Bíráló!$K$1,Bíráló!K103," ",Bíráló!N103,CHAR(10),Bíráló!$L$1,Bíráló!L103),IF(Bíráló!K103="A fentiekre tekintettel kérelme elutasításra került.",CONCATENATE("A hallgató a Pályázati felhívásban szereplő kötelezően megadandó adatokat nem, vagy hiányosan töltötte fel.",CHAR(10),CHAR(10),Bíráló!$K$1,Bíráló!K103),CONCATENATE(Bíráló!$E$1,Bíráló!F103," pont ] ",CHAR(10),Bíráló!$G$1,Bíráló!H103," pont ]",CHAR(10),Bíráló!$I$1,Bíráló!I103," pont ]",CHAR(10),Bíráló!$J$1,Bíráló!J103," pont ]",CHAR(10),Bíráló!$K$1,Bíráló!K103,Bíráló!L103,Bíráló!M103," ",Bíráló!N103)))</f>
        <v>Távolság (km)4 pont ] 
Időtartam (perc)4 pont ]
Összesen (pont)8 pont ]
Ponthatár3 pont ]
DöntésA fentiekre tekintettel parkolási férőhelyre jogosult a Ludovika Huszár Lovarda melletti parkolóban minden héten péntek reggel 6:00 órától szombat 22:00 óráig.</v>
      </c>
      <c r="F103" t="s">
        <v>174</v>
      </c>
    </row>
    <row r="104" spans="1:6" ht="77.25">
      <c r="A104" t="e">
        <f>Bíráló!#REF!</f>
        <v>#REF!</v>
      </c>
      <c r="B104" t="str">
        <f>Bíráló!A104</f>
        <v>2026/27/1/NKE/PK/22</v>
      </c>
      <c r="C104" t="str">
        <f>Bíráló!A104</f>
        <v>2026/27/1/NKE/PK/22</v>
      </c>
      <c r="D104" s="13">
        <v>46293</v>
      </c>
      <c r="E104" s="14" t="str">
        <f>IF(Bíráló!$K$2="A fentiekre tekintettel férőhelyhiány miatt várólistára került.",CONCATENATE(Bíráló!$E$1,Bíráló!F104," pont ] ",CHAR(10),Bíráló!$G$1,Bíráló!H104," pont ]",CHAR(10),Bíráló!$I$1,Bíráló!I104," pont ]",CHAR(10),Bíráló!$J$1,Bíráló!J104," pont ]",CHAR(10),Bíráló!$K$1,Bíráló!K104," ",Bíráló!N104,CHAR(10),Bíráló!$L$1,Bíráló!L104),IF(Bíráló!K104="A fentiekre tekintettel kérelme elutasításra került.",CONCATENATE("A hallgató a Pályázati felhívásban szereplő kötelezően megadandó adatokat nem, vagy hiányosan töltötte fel.",CHAR(10),CHAR(10),Bíráló!$K$1,Bíráló!K104),CONCATENATE(Bíráló!$E$1,Bíráló!F104," pont ] ",CHAR(10),Bíráló!$G$1,Bíráló!H104," pont ]",CHAR(10),Bíráló!$I$1,Bíráló!I104," pont ]",CHAR(10),Bíráló!$J$1,Bíráló!J104," pont ]",CHAR(10),Bíráló!$K$1,Bíráló!K104,Bíráló!L104,Bíráló!M104," ",Bíráló!N104)))</f>
        <v>Távolság (km)4 pont ] 
Időtartam (perc)4 pont ]
Összesen (pont)8 pont ]
Ponthatár3 pont ]
DöntésA fentiekre tekintettel parkolási férőhelyre jogosult a Ludovika Huszár Lovarda melletti parkolóban minden héten péntek reggel 6:00 órától szombat 22:00 óráig.</v>
      </c>
      <c r="F104" t="s">
        <v>174</v>
      </c>
    </row>
    <row r="105" spans="1:6" ht="77.25">
      <c r="A105" t="e">
        <f>Bíráló!#REF!</f>
        <v>#REF!</v>
      </c>
      <c r="B105" t="str">
        <f>Bíráló!A105</f>
        <v>2026/27/1/NKE/PK/77</v>
      </c>
      <c r="C105" t="str">
        <f>Bíráló!A105</f>
        <v>2026/27/1/NKE/PK/77</v>
      </c>
      <c r="D105" s="13">
        <v>46293</v>
      </c>
      <c r="E105" s="14" t="str">
        <f>IF(Bíráló!$K$2="A fentiekre tekintettel férőhelyhiány miatt várólistára került.",CONCATENATE(Bíráló!$E$1,Bíráló!F105," pont ] ",CHAR(10),Bíráló!$G$1,Bíráló!H105," pont ]",CHAR(10),Bíráló!$I$1,Bíráló!I105," pont ]",CHAR(10),Bíráló!$J$1,Bíráló!J105," pont ]",CHAR(10),Bíráló!$K$1,Bíráló!K105," ",Bíráló!N105,CHAR(10),Bíráló!$L$1,Bíráló!L105),IF(Bíráló!K105="A fentiekre tekintettel kérelme elutasításra került.",CONCATENATE("A hallgató a Pályázati felhívásban szereplő kötelezően megadandó adatokat nem, vagy hiányosan töltötte fel.",CHAR(10),CHAR(10),Bíráló!$K$1,Bíráló!K105),CONCATENATE(Bíráló!$E$1,Bíráló!F105," pont ] ",CHAR(10),Bíráló!$G$1,Bíráló!H105," pont ]",CHAR(10),Bíráló!$I$1,Bíráló!I105," pont ]",CHAR(10),Bíráló!$J$1,Bíráló!J105," pont ]",CHAR(10),Bíráló!$K$1,Bíráló!K105,Bíráló!L105,Bíráló!M105," ",Bíráló!N105)))</f>
        <v>Távolság (km)3 pont ] 
Időtartam (perc)4 pont ]
Összesen (pont)7 pont ]
Ponthatár3 pont ]
DöntésA fentiekre tekintettel parkolási férőhelyre jogosult a Ludovika Huszár Lovarda melletti parkolóban minden héten péntek reggel 6:00 órától szombat 22:00 óráig.</v>
      </c>
      <c r="F105" t="s">
        <v>174</v>
      </c>
    </row>
    <row r="106" spans="1:6" ht="77.25">
      <c r="A106" t="e">
        <f>Bíráló!#REF!</f>
        <v>#REF!</v>
      </c>
      <c r="B106" t="str">
        <f>Bíráló!A106</f>
        <v>2026/27/1/NKE/PK/18</v>
      </c>
      <c r="C106" t="str">
        <f>Bíráló!A106</f>
        <v>2026/27/1/NKE/PK/18</v>
      </c>
      <c r="D106" s="13">
        <v>46293</v>
      </c>
      <c r="E106" s="14" t="str">
        <f>IF(Bíráló!$K$2="A fentiekre tekintettel férőhelyhiány miatt várólistára került.",CONCATENATE(Bíráló!$E$1,Bíráló!F106," pont ] ",CHAR(10),Bíráló!$G$1,Bíráló!H106," pont ]",CHAR(10),Bíráló!$I$1,Bíráló!I106," pont ]",CHAR(10),Bíráló!$J$1,Bíráló!J106," pont ]",CHAR(10),Bíráló!$K$1,Bíráló!K106," ",Bíráló!N106,CHAR(10),Bíráló!$L$1,Bíráló!L106),IF(Bíráló!K106="A fentiekre tekintettel kérelme elutasításra került.",CONCATENATE("A hallgató a Pályázati felhívásban szereplő kötelezően megadandó adatokat nem, vagy hiányosan töltötte fel.",CHAR(10),CHAR(10),Bíráló!$K$1,Bíráló!K106),CONCATENATE(Bíráló!$E$1,Bíráló!F106," pont ] ",CHAR(10),Bíráló!$G$1,Bíráló!H106," pont ]",CHAR(10),Bíráló!$I$1,Bíráló!I106," pont ]",CHAR(10),Bíráló!$J$1,Bíráló!J106," pont ]",CHAR(10),Bíráló!$K$1,Bíráló!K106,Bíráló!L106,Bíráló!M106," ",Bíráló!N106)))</f>
        <v>Távolság (km)3 pont ] 
Időtartam (perc)3 pont ]
Összesen (pont)6 pont ]
Ponthatár3 pont ]
DöntésA fentiekre tekintettel parkolási férőhelyre jogosult a Ludovika Huszár Lovarda melletti parkolóban minden héten péntek reggel 6:00 órától szombat 22:00 óráig.</v>
      </c>
      <c r="F106" t="s">
        <v>174</v>
      </c>
    </row>
    <row r="107" spans="1:6" ht="77.25">
      <c r="A107" t="e">
        <f>Bíráló!#REF!</f>
        <v>#REF!</v>
      </c>
      <c r="B107" t="str">
        <f>Bíráló!A107</f>
        <v>2026/27/1/NKE/PK/31</v>
      </c>
      <c r="C107" t="str">
        <f>Bíráló!A107</f>
        <v>2026/27/1/NKE/PK/31</v>
      </c>
      <c r="D107" s="13">
        <v>46293</v>
      </c>
      <c r="E107" s="14" t="str">
        <f>IF(Bíráló!$K$2="A fentiekre tekintettel férőhelyhiány miatt várólistára került.",CONCATENATE(Bíráló!$E$1,Bíráló!F107," pont ] ",CHAR(10),Bíráló!$G$1,Bíráló!H107," pont ]",CHAR(10),Bíráló!$I$1,Bíráló!I107," pont ]",CHAR(10),Bíráló!$J$1,Bíráló!J107," pont ]",CHAR(10),Bíráló!$K$1,Bíráló!K107," ",Bíráló!N107,CHAR(10),Bíráló!$L$1,Bíráló!L107),IF(Bíráló!K107="A fentiekre tekintettel kérelme elutasításra került.",CONCATENATE("A hallgató a Pályázati felhívásban szereplő kötelezően megadandó adatokat nem, vagy hiányosan töltötte fel.",CHAR(10),CHAR(10),Bíráló!$K$1,Bíráló!K107),CONCATENATE(Bíráló!$E$1,Bíráló!F107," pont ] ",CHAR(10),Bíráló!$G$1,Bíráló!H107," pont ]",CHAR(10),Bíráló!$I$1,Bíráló!I107," pont ]",CHAR(10),Bíráló!$J$1,Bíráló!J107," pont ]",CHAR(10),Bíráló!$K$1,Bíráló!K107,Bíráló!L107,Bíráló!M107," ",Bíráló!N107)))</f>
        <v>Távolság (km)3 pont ] 
Időtartam (perc)3 pont ]
Összesen (pont)6 pont ]
Ponthatár3 pont ]
DöntésA fentiekre tekintettel parkolási férőhelyre jogosult a Ludovika Huszár Lovarda melletti parkolóban minden héten péntek reggel 6:00 órától szombat 22:00 óráig.</v>
      </c>
      <c r="F107" t="s">
        <v>174</v>
      </c>
    </row>
    <row r="108" spans="1:6" ht="77.25">
      <c r="A108" t="e">
        <f>Bíráló!#REF!</f>
        <v>#REF!</v>
      </c>
      <c r="B108" t="str">
        <f>Bíráló!A108</f>
        <v>2026/27/1/NKE/PK/99</v>
      </c>
      <c r="C108" t="str">
        <f>Bíráló!A108</f>
        <v>2026/27/1/NKE/PK/99</v>
      </c>
      <c r="D108" s="13">
        <v>46293</v>
      </c>
      <c r="E108" s="14" t="str">
        <f>IF(Bíráló!$K$2="A fentiekre tekintettel férőhelyhiány miatt várólistára került.",CONCATENATE(Bíráló!$E$1,Bíráló!F108," pont ] ",CHAR(10),Bíráló!$G$1,Bíráló!H108," pont ]",CHAR(10),Bíráló!$I$1,Bíráló!I108," pont ]",CHAR(10),Bíráló!$J$1,Bíráló!J108," pont ]",CHAR(10),Bíráló!$K$1,Bíráló!K108," ",Bíráló!N108,CHAR(10),Bíráló!$L$1,Bíráló!L108),IF(Bíráló!K108="A fentiekre tekintettel kérelme elutasításra került.",CONCATENATE("A hallgató a Pályázati felhívásban szereplő kötelezően megadandó adatokat nem, vagy hiányosan töltötte fel.",CHAR(10),CHAR(10),Bíráló!$K$1,Bíráló!K108),CONCATENATE(Bíráló!$E$1,Bíráló!F108," pont ] ",CHAR(10),Bíráló!$G$1,Bíráló!H108," pont ]",CHAR(10),Bíráló!$I$1,Bíráló!I108," pont ]",CHAR(10),Bíráló!$J$1,Bíráló!J108," pont ]",CHAR(10),Bíráló!$K$1,Bíráló!K108,Bíráló!L108,Bíráló!M108," ",Bíráló!N108)))</f>
        <v>Távolság (km)3 pont ] 
Időtartam (perc)3 pont ]
Összesen (pont)6 pont ]
Ponthatár3 pont ]
DöntésA fentiekre tekintettel parkolási férőhelyre jogosult a Ludovika Huszár Lovarda melletti parkolóban minden héten péntek reggel 6:00 órától szombat 22:00 óráig.</v>
      </c>
      <c r="F108" t="s">
        <v>174</v>
      </c>
    </row>
    <row r="109" spans="1:6" ht="77.25">
      <c r="A109" t="e">
        <f>Bíráló!#REF!</f>
        <v>#REF!</v>
      </c>
      <c r="B109" t="str">
        <f>Bíráló!A109</f>
        <v>2026/27/1/NKE/PK/6</v>
      </c>
      <c r="C109" t="str">
        <f>Bíráló!A109</f>
        <v>2026/27/1/NKE/PK/6</v>
      </c>
      <c r="D109" s="13">
        <v>46293</v>
      </c>
      <c r="E109" s="14" t="str">
        <f>IF(Bíráló!$K$2="A fentiekre tekintettel férőhelyhiány miatt várólistára került.",CONCATENATE(Bíráló!$E$1,Bíráló!F109," pont ] ",CHAR(10),Bíráló!$G$1,Bíráló!H109," pont ]",CHAR(10),Bíráló!$I$1,Bíráló!I109," pont ]",CHAR(10),Bíráló!$J$1,Bíráló!J109," pont ]",CHAR(10),Bíráló!$K$1,Bíráló!K109," ",Bíráló!N109,CHAR(10),Bíráló!$L$1,Bíráló!L109),IF(Bíráló!K109="A fentiekre tekintettel kérelme elutasításra került.",CONCATENATE("A hallgató a Pályázati felhívásban szereplő kötelezően megadandó adatokat nem, vagy hiányosan töltötte fel.",CHAR(10),CHAR(10),Bíráló!$K$1,Bíráló!K109),CONCATENATE(Bíráló!$E$1,Bíráló!F109," pont ] ",CHAR(10),Bíráló!$G$1,Bíráló!H109," pont ]",CHAR(10),Bíráló!$I$1,Bíráló!I109," pont ]",CHAR(10),Bíráló!$J$1,Bíráló!J109," pont ]",CHAR(10),Bíráló!$K$1,Bíráló!K109,Bíráló!L109,Bíráló!M109," ",Bíráló!N109)))</f>
        <v>Távolság (km)2 pont ] 
Időtartam (perc)2 pont ]
Összesen (pont)4 pont ]
Ponthatár3 pont ]
DöntésA fentiekre tekintettel parkolási férőhelyre jogosult a Ludovika Huszár Lovarda melletti parkolóban minden héten péntek reggel 6:00 órától szombat 22:00 óráig.</v>
      </c>
      <c r="F109" t="s">
        <v>174</v>
      </c>
    </row>
    <row r="110" spans="1:6" ht="77.25">
      <c r="A110" t="e">
        <f>Bíráló!#REF!</f>
        <v>#REF!</v>
      </c>
      <c r="B110" t="str">
        <f>Bíráló!A110</f>
        <v>2026/27/1/NKE/PK/24</v>
      </c>
      <c r="C110" t="str">
        <f>Bíráló!A110</f>
        <v>2026/27/1/NKE/PK/24</v>
      </c>
      <c r="D110" s="13">
        <v>46293</v>
      </c>
      <c r="E110" s="14" t="str">
        <f>IF(Bíráló!$K$2="A fentiekre tekintettel férőhelyhiány miatt várólistára került.",CONCATENATE(Bíráló!$E$1,Bíráló!F110," pont ] ",CHAR(10),Bíráló!$G$1,Bíráló!H110," pont ]",CHAR(10),Bíráló!$I$1,Bíráló!I110," pont ]",CHAR(10),Bíráló!$J$1,Bíráló!J110," pont ]",CHAR(10),Bíráló!$K$1,Bíráló!K110," ",Bíráló!N110,CHAR(10),Bíráló!$L$1,Bíráló!L110),IF(Bíráló!K110="A fentiekre tekintettel kérelme elutasításra került.",CONCATENATE("A hallgató a Pályázati felhívásban szereplő kötelezően megadandó adatokat nem, vagy hiányosan töltötte fel.",CHAR(10),CHAR(10),Bíráló!$K$1,Bíráló!K110),CONCATENATE(Bíráló!$E$1,Bíráló!F110," pont ] ",CHAR(10),Bíráló!$G$1,Bíráló!H110," pont ]",CHAR(10),Bíráló!$I$1,Bíráló!I110," pont ]",CHAR(10),Bíráló!$J$1,Bíráló!J110," pont ]",CHAR(10),Bíráló!$K$1,Bíráló!K110,Bíráló!L110,Bíráló!M110," ",Bíráló!N110)))</f>
        <v>Távolság (km)2 pont ] 
Időtartam (perc)2 pont ]
Összesen (pont)4 pont ]
Ponthatár3 pont ]
DöntésA fentiekre tekintettel parkolási férőhelyre jogosult a Ludovika Huszár Lovarda melletti parkolóban minden héten péntek reggel 6:00 órától szombat 22:00 óráig.</v>
      </c>
      <c r="F110" t="s">
        <v>174</v>
      </c>
    </row>
    <row r="111" spans="1:6" ht="77.25">
      <c r="A111" t="e">
        <f>Bíráló!#REF!</f>
        <v>#REF!</v>
      </c>
      <c r="B111" t="str">
        <f>Bíráló!A111</f>
        <v>2026/27/1/NKE/PK/20</v>
      </c>
      <c r="C111" t="str">
        <f>Bíráló!A111</f>
        <v>2026/27/1/NKE/PK/20</v>
      </c>
      <c r="D111" s="13">
        <v>46293</v>
      </c>
      <c r="E111" s="14" t="str">
        <f>IF(Bíráló!$K$2="A fentiekre tekintettel férőhelyhiány miatt várólistára került.",CONCATENATE(Bíráló!$E$1,Bíráló!F111," pont ] ",CHAR(10),Bíráló!$G$1,Bíráló!H111," pont ]",CHAR(10),Bíráló!$I$1,Bíráló!I111," pont ]",CHAR(10),Bíráló!$J$1,Bíráló!J111," pont ]",CHAR(10),Bíráló!$K$1,Bíráló!K111," ",Bíráló!N111,CHAR(10),Bíráló!$L$1,Bíráló!L111),IF(Bíráló!K111="A fentiekre tekintettel kérelme elutasításra került.",CONCATENATE("A hallgató a Pályázati felhívásban szereplő kötelezően megadandó adatokat nem, vagy hiányosan töltötte fel.",CHAR(10),CHAR(10),Bíráló!$K$1,Bíráló!K111),CONCATENATE(Bíráló!$E$1,Bíráló!F111," pont ] ",CHAR(10),Bíráló!$G$1,Bíráló!H111," pont ]",CHAR(10),Bíráló!$I$1,Bíráló!I111," pont ]",CHAR(10),Bíráló!$J$1,Bíráló!J111," pont ]",CHAR(10),Bíráló!$K$1,Bíráló!K111,Bíráló!L111,Bíráló!M111," ",Bíráló!N111)))</f>
        <v>Távolság (km)1 pont ] 
Időtartam (perc)2 pont ]
Összesen (pont)3 pont ]
Ponthatár3 pont ]
DöntésA fentiekre tekintettel parkolási férőhelyre jogosult a Ludovika Huszár Lovarda melletti parkolóban minden héten péntek reggel 6:00 órától szombat 22:00 óráig.</v>
      </c>
      <c r="F111" t="s">
        <v>174</v>
      </c>
    </row>
    <row r="112" spans="1:6" ht="108">
      <c r="A112" t="e">
        <f>Bíráló!#REF!</f>
        <v>#REF!</v>
      </c>
      <c r="B112" t="str">
        <f>Bíráló!A112</f>
        <v>2026/27/1/NKE/PK/108</v>
      </c>
      <c r="C112" t="str">
        <f>Bíráló!A112</f>
        <v>2026/27/1/NKE/PK/108</v>
      </c>
      <c r="D112" s="13">
        <v>46293</v>
      </c>
      <c r="E112" s="14" t="str">
        <f>IF(Bíráló!$K$2="A fentiekre tekintettel férőhelyhiány miatt várólistára került.",CONCATENATE(Bíráló!$E$1,Bíráló!F112," pont ] ",CHAR(10),Bíráló!$G$1,Bíráló!H112," pont ]",CHAR(10),Bíráló!$I$1,Bíráló!I112," pont ]",CHAR(10),Bíráló!$J$1,Bíráló!J112," pont ]",CHAR(10),Bíráló!$K$1,Bíráló!K112," ",Bíráló!N112,CHAR(10),Bíráló!$L$1,Bíráló!L112),IF(Bíráló!K112="A fentiekre tekintettel kérelme elutasításra került.",CONCATENATE("A hallgató a Pályázati felhívásban szereplő kötelezően megadandó adatokat nem, vagy hiányosan töltötte fel.",CHAR(10),CHAR(10),Bíráló!$K$1,Bíráló!K112),CONCATENATE(Bíráló!$E$1,Bíráló!F112," pont ] ",CHAR(10),Bíráló!$G$1,Bíráló!H112," pont ]",CHAR(10),Bíráló!$I$1,Bíráló!I112," pont ]",CHAR(10),Bíráló!$J$1,Bíráló!J112," pont ]",CHAR(10),Bíráló!$K$1,Bíráló!K112,Bíráló!L112,Bíráló!M112," ",Bíráló!N112)))</f>
        <v xml:space="preserve">Távolság (km)0 pont ] 
Időtartam (perc)0 pont ]
Összesen (pont)0 pont ]
Ponthatár pont ]
DöntésA fentiekre tekintettel a kérelme elutasításra került.   </v>
      </c>
      <c r="F112" t="s">
        <v>174</v>
      </c>
    </row>
    <row r="113" spans="1:6" ht="108">
      <c r="A113" t="e">
        <f>Bíráló!#REF!</f>
        <v>#REF!</v>
      </c>
      <c r="B113" t="str">
        <f>Bíráló!A113</f>
        <v>2026/27/1/NKE/PK/114</v>
      </c>
      <c r="C113" t="str">
        <f>Bíráló!A113</f>
        <v>2026/27/1/NKE/PK/114</v>
      </c>
      <c r="D113" s="13">
        <v>46293</v>
      </c>
      <c r="E113" s="14" t="str">
        <f>IF(Bíráló!$K$2="A fentiekre tekintettel férőhelyhiány miatt várólistára került.",CONCATENATE(Bíráló!$E$1,Bíráló!F113," pont ] ",CHAR(10),Bíráló!$G$1,Bíráló!H113," pont ]",CHAR(10),Bíráló!$I$1,Bíráló!I113," pont ]",CHAR(10),Bíráló!$J$1,Bíráló!J113," pont ]",CHAR(10),Bíráló!$K$1,Bíráló!K113," ",Bíráló!N113,CHAR(10),Bíráló!$L$1,Bíráló!L113),IF(Bíráló!K113="A fentiekre tekintettel kérelme elutasításra került.",CONCATENATE("A hallgató a Pályázati felhívásban szereplő kötelezően megadandó adatokat nem, vagy hiányosan töltötte fel.",CHAR(10),CHAR(10),Bíráló!$K$1,Bíráló!K113),CONCATENATE(Bíráló!$E$1,Bíráló!F113," pont ] ",CHAR(10),Bíráló!$G$1,Bíráló!H113," pont ]",CHAR(10),Bíráló!$I$1,Bíráló!I113," pont ]",CHAR(10),Bíráló!$J$1,Bíráló!J113," pont ]",CHAR(10),Bíráló!$K$1,Bíráló!K113,Bíráló!L113,Bíráló!M113," ",Bíráló!N113)))</f>
        <v xml:space="preserve">Távolság (km)0 pont ] 
Időtartam (perc)0 pont ]
Összesen (pont)0 pont ]
Ponthatár pont ]
DöntésA fentiekre tekintettel a kérelme elutasításra került.   </v>
      </c>
      <c r="F113" t="s">
        <v>174</v>
      </c>
    </row>
    <row r="114" spans="1:6" ht="108">
      <c r="A114" t="e">
        <f>Bíráló!#REF!</f>
        <v>#REF!</v>
      </c>
      <c r="B114" t="str">
        <f>Bíráló!A114</f>
        <v>2026/27/1/NKE/PK/117</v>
      </c>
      <c r="C114" t="str">
        <f>Bíráló!A114</f>
        <v>2026/27/1/NKE/PK/117</v>
      </c>
      <c r="D114" s="13">
        <v>46293</v>
      </c>
      <c r="E114" s="14" t="str">
        <f>IF(Bíráló!$K$2="A fentiekre tekintettel férőhelyhiány miatt várólistára került.",CONCATENATE(Bíráló!$E$1,Bíráló!F114," pont ] ",CHAR(10),Bíráló!$G$1,Bíráló!H114," pont ]",CHAR(10),Bíráló!$I$1,Bíráló!I114," pont ]",CHAR(10),Bíráló!$J$1,Bíráló!J114," pont ]",CHAR(10),Bíráló!$K$1,Bíráló!K114," ",Bíráló!N114,CHAR(10),Bíráló!$L$1,Bíráló!L114),IF(Bíráló!K114="A fentiekre tekintettel kérelme elutasításra került.",CONCATENATE("A hallgató a Pályázati felhívásban szereplő kötelezően megadandó adatokat nem, vagy hiányosan töltötte fel.",CHAR(10),CHAR(10),Bíráló!$K$1,Bíráló!K114),CONCATENATE(Bíráló!$E$1,Bíráló!F114," pont ] ",CHAR(10),Bíráló!$G$1,Bíráló!H114," pont ]",CHAR(10),Bíráló!$I$1,Bíráló!I114," pont ]",CHAR(10),Bíráló!$J$1,Bíráló!J114," pont ]",CHAR(10),Bíráló!$K$1,Bíráló!K114,Bíráló!L114,Bíráló!M114," ",Bíráló!N114)))</f>
        <v xml:space="preserve">Távolság (km)0 pont ] 
Időtartam (perc)0 pont ]
Összesen (pont)0 pont ]
Ponthatár pont ]
DöntésA fentiekre tekintettel a kérelme elutasításra került. </v>
      </c>
      <c r="F114" t="s">
        <v>174</v>
      </c>
    </row>
    <row r="115" spans="1:6" ht="108">
      <c r="A115" t="e">
        <f>Bíráló!#REF!</f>
        <v>#REF!</v>
      </c>
      <c r="B115" t="str">
        <f>Bíráló!A115</f>
        <v>2026/27/1/NKE/PK/90</v>
      </c>
      <c r="C115" t="str">
        <f>Bíráló!A115</f>
        <v>2026/27/1/NKE/PK/90</v>
      </c>
      <c r="D115" s="13">
        <v>46293</v>
      </c>
      <c r="E115" s="14" t="str">
        <f>IF(Bíráló!$K$2="A fentiekre tekintettel férőhelyhiány miatt várólistára került.",CONCATENATE(Bíráló!$E$1,Bíráló!F115," pont ] ",CHAR(10),Bíráló!$G$1,Bíráló!H115," pont ]",CHAR(10),Bíráló!$I$1,Bíráló!I115," pont ]",CHAR(10),Bíráló!$J$1,Bíráló!J115," pont ]",CHAR(10),Bíráló!$K$1,Bíráló!K115," ",Bíráló!N115,CHAR(10),Bíráló!$L$1,Bíráló!L115),IF(Bíráló!K115="A fentiekre tekintettel kérelme elutasításra került.",CONCATENATE("A hallgató a Pályázati felhívásban szereplő kötelezően megadandó adatokat nem, vagy hiányosan töltötte fel.",CHAR(10),CHAR(10),Bíráló!$K$1,Bíráló!K115),CONCATENATE(Bíráló!$E$1,Bíráló!F115," pont ] ",CHAR(10),Bíráló!$G$1,Bíráló!H115," pont ]",CHAR(10),Bíráló!$I$1,Bíráló!I115," pont ]",CHAR(10),Bíráló!$J$1,Bíráló!J115," pont ]",CHAR(10),Bíráló!$K$1,Bíráló!K115,Bíráló!L115,Bíráló!M115," ",Bíráló!N115)))</f>
        <v xml:space="preserve">Távolság (km)0 pont ] 
Időtartam (perc)0 pont ]
Összesen (pont)0 pont ]
Ponthatár pont ]
DöntésA fentiekre tekintettel a kérelme elutasításra került.   </v>
      </c>
      <c r="F115" t="s">
        <v>174</v>
      </c>
    </row>
    <row r="116" spans="1:6" ht="108">
      <c r="A116" t="e">
        <f>Bíráló!#REF!</f>
        <v>#REF!</v>
      </c>
      <c r="B116" t="str">
        <f>Bíráló!A116</f>
        <v>2026/27/1/NKE/PK/70</v>
      </c>
      <c r="C116" t="str">
        <f>Bíráló!A116</f>
        <v>2026/27/1/NKE/PK/70</v>
      </c>
      <c r="D116" s="13">
        <v>46293</v>
      </c>
      <c r="E116" s="14" t="str">
        <f>IF(Bíráló!$K$2="A fentiekre tekintettel férőhelyhiány miatt várólistára került.",CONCATENATE(Bíráló!$E$1,Bíráló!F116," pont ] ",CHAR(10),Bíráló!$G$1,Bíráló!H116," pont ]",CHAR(10),Bíráló!$I$1,Bíráló!I116," pont ]",CHAR(10),Bíráló!$J$1,Bíráló!J116," pont ]",CHAR(10),Bíráló!$K$1,Bíráló!K116," ",Bíráló!N116,CHAR(10),Bíráló!$L$1,Bíráló!L116),IF(Bíráló!K116="A fentiekre tekintettel kérelme elutasításra került.",CONCATENATE("A hallgató a Pályázati felhívásban szereplő kötelezően megadandó adatokat nem, vagy hiányosan töltötte fel.",CHAR(10),CHAR(10),Bíráló!$K$1,Bíráló!K116),CONCATENATE(Bíráló!$E$1,Bíráló!F116," pont ] ",CHAR(10),Bíráló!$G$1,Bíráló!H116," pont ]",CHAR(10),Bíráló!$I$1,Bíráló!I116," pont ]",CHAR(10),Bíráló!$J$1,Bíráló!J116," pont ]",CHAR(10),Bíráló!$K$1,Bíráló!K116,Bíráló!L116,Bíráló!M116," ",Bíráló!N116)))</f>
        <v xml:space="preserve">Távolság (km)0 pont ] 
Időtartam (perc)0 pont ]
Összesen (pont)0 pont ]
Ponthatár pont ]
DöntésA fentiekre tekintettel a kérelme elutasításra került.   </v>
      </c>
      <c r="F116" t="s">
        <v>174</v>
      </c>
    </row>
    <row r="117" spans="1:6" ht="108">
      <c r="A117" t="e">
        <f>Bíráló!#REF!</f>
        <v>#REF!</v>
      </c>
      <c r="B117" t="str">
        <f>Bíráló!A117</f>
        <v>2026/27/1/NKE/PK/82</v>
      </c>
      <c r="C117" t="str">
        <f>Bíráló!A117</f>
        <v>2026/27/1/NKE/PK/82</v>
      </c>
      <c r="D117" s="13">
        <v>46293</v>
      </c>
      <c r="E117" s="14" t="str">
        <f>IF(Bíráló!$K$2="A fentiekre tekintettel férőhelyhiány miatt várólistára került.",CONCATENATE(Bíráló!$E$1,Bíráló!F117," pont ] ",CHAR(10),Bíráló!$G$1,Bíráló!H117," pont ]",CHAR(10),Bíráló!$I$1,Bíráló!I117," pont ]",CHAR(10),Bíráló!$J$1,Bíráló!J117," pont ]",CHAR(10),Bíráló!$K$1,Bíráló!K117," ",Bíráló!N117,CHAR(10),Bíráló!$L$1,Bíráló!L117),IF(Bíráló!K117="A fentiekre tekintettel kérelme elutasításra került.",CONCATENATE("A hallgató a Pályázati felhívásban szereplő kötelezően megadandó adatokat nem, vagy hiányosan töltötte fel.",CHAR(10),CHAR(10),Bíráló!$K$1,Bíráló!K117),CONCATENATE(Bíráló!$E$1,Bíráló!F117," pont ] ",CHAR(10),Bíráló!$G$1,Bíráló!H117," pont ]",CHAR(10),Bíráló!$I$1,Bíráló!I117," pont ]",CHAR(10),Bíráló!$J$1,Bíráló!J117," pont ]",CHAR(10),Bíráló!$K$1,Bíráló!K117,Bíráló!L117,Bíráló!M117," ",Bíráló!N117)))</f>
        <v xml:space="preserve">Távolság (km)0 pont ] 
Időtartam (perc)0 pont ]
Összesen (pont)0 pont ]
Ponthatár pont ]
DöntésA fentiekre tekintettel a kérelme elutasításra került. </v>
      </c>
      <c r="F117" t="s">
        <v>174</v>
      </c>
    </row>
    <row r="118" spans="1:6" ht="108">
      <c r="A118" t="e">
        <f>Bíráló!#REF!</f>
        <v>#REF!</v>
      </c>
      <c r="B118" t="str">
        <f>Bíráló!A118</f>
        <v>2026/27/1/NKE/PK/91</v>
      </c>
      <c r="C118" t="str">
        <f>Bíráló!A118</f>
        <v>2026/27/1/NKE/PK/91</v>
      </c>
      <c r="D118" s="13">
        <v>46293</v>
      </c>
      <c r="E118" s="14" t="str">
        <f>IF(Bíráló!$K$2="A fentiekre tekintettel férőhelyhiány miatt várólistára került.",CONCATENATE(Bíráló!$E$1,Bíráló!F118," pont ] ",CHAR(10),Bíráló!$G$1,Bíráló!H118," pont ]",CHAR(10),Bíráló!$I$1,Bíráló!I118," pont ]",CHAR(10),Bíráló!$J$1,Bíráló!J118," pont ]",CHAR(10),Bíráló!$K$1,Bíráló!K118," ",Bíráló!N118,CHAR(10),Bíráló!$L$1,Bíráló!L118),IF(Bíráló!K118="A fentiekre tekintettel kérelme elutasításra került.",CONCATENATE("A hallgató a Pályázati felhívásban szereplő kötelezően megadandó adatokat nem, vagy hiányosan töltötte fel.",CHAR(10),CHAR(10),Bíráló!$K$1,Bíráló!K118),CONCATENATE(Bíráló!$E$1,Bíráló!F118," pont ] ",CHAR(10),Bíráló!$G$1,Bíráló!H118," pont ]",CHAR(10),Bíráló!$I$1,Bíráló!I118," pont ]",CHAR(10),Bíráló!$J$1,Bíráló!J118," pont ]",CHAR(10),Bíráló!$K$1,Bíráló!K118,Bíráló!L118,Bíráló!M118," ",Bíráló!N118)))</f>
        <v xml:space="preserve">Távolság (km)0 pont ] 
Időtartam (perc)0 pont ]
Összesen (pont)0 pont ]
Ponthatár pont ]
DöntésA fentiekre tekintettel a kérelme elutasításra került.   </v>
      </c>
      <c r="F118" t="s">
        <v>174</v>
      </c>
    </row>
    <row r="119" spans="1:6" ht="108">
      <c r="A119" t="e">
        <f>Bíráló!#REF!</f>
        <v>#REF!</v>
      </c>
      <c r="B119" t="str">
        <f>Bíráló!A119</f>
        <v>2026/27/1/NKE/PK/129</v>
      </c>
      <c r="C119" t="str">
        <f>Bíráló!A119</f>
        <v>2026/27/1/NKE/PK/129</v>
      </c>
      <c r="D119" s="13">
        <v>46293</v>
      </c>
      <c r="E119" s="14" t="str">
        <f>IF(Bíráló!$K$2="A fentiekre tekintettel férőhelyhiány miatt várólistára került.",CONCATENATE(Bíráló!$E$1,Bíráló!F119," pont ] ",CHAR(10),Bíráló!$G$1,Bíráló!H119," pont ]",CHAR(10),Bíráló!$I$1,Bíráló!I119," pont ]",CHAR(10),Bíráló!$J$1,Bíráló!J119," pont ]",CHAR(10),Bíráló!$K$1,Bíráló!K119," ",Bíráló!N119,CHAR(10),Bíráló!$L$1,Bíráló!L119),IF(Bíráló!K119="A fentiekre tekintettel kérelme elutasításra került.",CONCATENATE("A hallgató a Pályázati felhívásban szereplő kötelezően megadandó adatokat nem, vagy hiányosan töltötte fel.",CHAR(10),CHAR(10),Bíráló!$K$1,Bíráló!K119),CONCATENATE(Bíráló!$E$1,Bíráló!F119," pont ] ",CHAR(10),Bíráló!$G$1,Bíráló!H119," pont ]",CHAR(10),Bíráló!$I$1,Bíráló!I119," pont ]",CHAR(10),Bíráló!$J$1,Bíráló!J119," pont ]",CHAR(10),Bíráló!$K$1,Bíráló!K119,Bíráló!L119,Bíráló!M119," ",Bíráló!N119)))</f>
        <v xml:space="preserve">Távolság (km)0 pont ] 
Időtartam (perc)0 pont ]
Összesen (pont)0 pont ]
Ponthatár pont ]
DöntésA fentiekre tekintettel a kérelme elutasításra került. </v>
      </c>
      <c r="F119" t="s">
        <v>174</v>
      </c>
    </row>
    <row r="120" spans="1:6" ht="108">
      <c r="A120" t="e">
        <f>Bíráló!#REF!</f>
        <v>#REF!</v>
      </c>
      <c r="B120" t="str">
        <f>Bíráló!A120</f>
        <v>2026/27/1/NKE/PK/107</v>
      </c>
      <c r="C120" t="str">
        <f>Bíráló!A120</f>
        <v>2026/27/1/NKE/PK/107</v>
      </c>
      <c r="D120" s="13">
        <v>46293</v>
      </c>
      <c r="E120" s="14" t="str">
        <f>IF(Bíráló!$K$2="A fentiekre tekintettel férőhelyhiány miatt várólistára került.",CONCATENATE(Bíráló!$E$1,Bíráló!F120," pont ] ",CHAR(10),Bíráló!$G$1,Bíráló!H120," pont ]",CHAR(10),Bíráló!$I$1,Bíráló!I120," pont ]",CHAR(10),Bíráló!$J$1,Bíráló!J120," pont ]",CHAR(10),Bíráló!$K$1,Bíráló!K120," ",Bíráló!N120,CHAR(10),Bíráló!$L$1,Bíráló!L120),IF(Bíráló!K120="A fentiekre tekintettel kérelme elutasításra került.",CONCATENATE("A hallgató a Pályázati felhívásban szereplő kötelezően megadandó adatokat nem, vagy hiányosan töltötte fel.",CHAR(10),CHAR(10),Bíráló!$K$1,Bíráló!K120),CONCATENATE(Bíráló!$E$1,Bíráló!F120," pont ] ",CHAR(10),Bíráló!$G$1,Bíráló!H120," pont ]",CHAR(10),Bíráló!$I$1,Bíráló!I120," pont ]",CHAR(10),Bíráló!$J$1,Bíráló!J120," pont ]",CHAR(10),Bíráló!$K$1,Bíráló!K120,Bíráló!L120,Bíráló!M120," ",Bíráló!N120)))</f>
        <v xml:space="preserve">Távolság (km)0 pont ] 
Időtartam (perc)0 pont ]
Összesen (pont)0 pont ]
Ponthatár pont ]
DöntésA fentiekre tekintettel a kérelme elutasításra került.   </v>
      </c>
      <c r="F120" t="s">
        <v>174</v>
      </c>
    </row>
    <row r="121" spans="1:6" ht="108">
      <c r="A121" t="e">
        <f>Bíráló!#REF!</f>
        <v>#REF!</v>
      </c>
      <c r="B121" t="str">
        <f>Bíráló!A121</f>
        <v>2026/27/1/NKE/PK/1</v>
      </c>
      <c r="C121" t="str">
        <f>Bíráló!A121</f>
        <v>2026/27/1/NKE/PK/1</v>
      </c>
      <c r="D121" s="13">
        <v>46293</v>
      </c>
      <c r="E121" s="14" t="str">
        <f>IF(Bíráló!$K$2="A fentiekre tekintettel férőhelyhiány miatt várólistára került.",CONCATENATE(Bíráló!$E$1,Bíráló!F121," pont ] ",CHAR(10),Bíráló!$G$1,Bíráló!H121," pont ]",CHAR(10),Bíráló!$I$1,Bíráló!I121," pont ]",CHAR(10),Bíráló!$J$1,Bíráló!J121," pont ]",CHAR(10),Bíráló!$K$1,Bíráló!K121," ",Bíráló!N121,CHAR(10),Bíráló!$L$1,Bíráló!L121),IF(Bíráló!K121="A fentiekre tekintettel kérelme elutasításra került.",CONCATENATE("A hallgató a Pályázati felhívásban szereplő kötelezően megadandó adatokat nem, vagy hiányosan töltötte fel.",CHAR(10),CHAR(10),Bíráló!$K$1,Bíráló!K121),CONCATENATE(Bíráló!$E$1,Bíráló!F121," pont ] ",CHAR(10),Bíráló!$G$1,Bíráló!H121," pont ]",CHAR(10),Bíráló!$I$1,Bíráló!I121," pont ]",CHAR(10),Bíráló!$J$1,Bíráló!J121," pont ]",CHAR(10),Bíráló!$K$1,Bíráló!K121,Bíráló!L121,Bíráló!M121," ",Bíráló!N121)))</f>
        <v xml:space="preserve">Távolság (km)0 pont ] 
Időtartam (perc)0 pont ]
Összesen (pont)0 pont ]
Ponthatár0 pont ]
DöntésA fentiekre tekintettel a kérelme elutasításra került.   </v>
      </c>
      <c r="F121" t="s">
        <v>174</v>
      </c>
    </row>
    <row r="122" spans="1:6" ht="108">
      <c r="A122" t="e">
        <f>Bíráló!#REF!</f>
        <v>#REF!</v>
      </c>
      <c r="B122" t="str">
        <f>Bíráló!A122</f>
        <v>2026/27/1/NKE/PK/10</v>
      </c>
      <c r="C122" t="str">
        <f>Bíráló!A122</f>
        <v>2026/27/1/NKE/PK/10</v>
      </c>
      <c r="D122" s="13">
        <v>46293</v>
      </c>
      <c r="E122" s="14" t="str">
        <f>IF(Bíráló!$K$2="A fentiekre tekintettel férőhelyhiány miatt várólistára került.",CONCATENATE(Bíráló!$E$1,Bíráló!F122," pont ] ",CHAR(10),Bíráló!$G$1,Bíráló!H122," pont ]",CHAR(10),Bíráló!$I$1,Bíráló!I122," pont ]",CHAR(10),Bíráló!$J$1,Bíráló!J122," pont ]",CHAR(10),Bíráló!$K$1,Bíráló!K122," ",Bíráló!N122,CHAR(10),Bíráló!$L$1,Bíráló!L122),IF(Bíráló!K122="A fentiekre tekintettel kérelme elutasításra került.",CONCATENATE("A hallgató a Pályázati felhívásban szereplő kötelezően megadandó adatokat nem, vagy hiányosan töltötte fel.",CHAR(10),CHAR(10),Bíráló!$K$1,Bíráló!K122),CONCATENATE(Bíráló!$E$1,Bíráló!F122," pont ] ",CHAR(10),Bíráló!$G$1,Bíráló!H122," pont ]",CHAR(10),Bíráló!$I$1,Bíráló!I122," pont ]",CHAR(10),Bíráló!$J$1,Bíráló!J122," pont ]",CHAR(10),Bíráló!$K$1,Bíráló!K122,Bíráló!L122,Bíráló!M122," ",Bíráló!N122)))</f>
        <v xml:space="preserve">Távolság (km)0 pont ] 
Időtartam (perc)0 pont ]
Összesen (pont)0 pont ]
Ponthatár pont ]
DöntésA fentiekre tekintettel a kérelme elutasításra került.   </v>
      </c>
      <c r="F122" t="s">
        <v>174</v>
      </c>
    </row>
    <row r="123" spans="1:6" ht="108">
      <c r="A123" t="e">
        <f>Bíráló!#REF!</f>
        <v>#REF!</v>
      </c>
      <c r="B123" t="str">
        <f>Bíráló!A123</f>
        <v>2026/27/1/NKE/PK/16</v>
      </c>
      <c r="C123" t="str">
        <f>Bíráló!A123</f>
        <v>2026/27/1/NKE/PK/16</v>
      </c>
      <c r="D123" s="13">
        <v>46293</v>
      </c>
      <c r="E123" s="14" t="str">
        <f>IF(Bíráló!$K$2="A fentiekre tekintettel férőhelyhiány miatt várólistára került.",CONCATENATE(Bíráló!$E$1,Bíráló!F123," pont ] ",CHAR(10),Bíráló!$G$1,Bíráló!H123," pont ]",CHAR(10),Bíráló!$I$1,Bíráló!I123," pont ]",CHAR(10),Bíráló!$J$1,Bíráló!J123," pont ]",CHAR(10),Bíráló!$K$1,Bíráló!K123," ",Bíráló!N123,CHAR(10),Bíráló!$L$1,Bíráló!L123),IF(Bíráló!K123="A fentiekre tekintettel kérelme elutasításra került.",CONCATENATE("A hallgató a Pályázati felhívásban szereplő kötelezően megadandó adatokat nem, vagy hiányosan töltötte fel.",CHAR(10),CHAR(10),Bíráló!$K$1,Bíráló!K123),CONCATENATE(Bíráló!$E$1,Bíráló!F123," pont ] ",CHAR(10),Bíráló!$G$1,Bíráló!H123," pont ]",CHAR(10),Bíráló!$I$1,Bíráló!I123," pont ]",CHAR(10),Bíráló!$J$1,Bíráló!J123," pont ]",CHAR(10),Bíráló!$K$1,Bíráló!K123,Bíráló!L123,Bíráló!M123," ",Bíráló!N123)))</f>
        <v xml:space="preserve">Távolság (km)0 pont ] 
Időtartam (perc)0 pont ]
Összesen (pont)0 pont ]
Ponthatár pont ]
DöntésA fentiekre tekintettel a kérelme elutasításra került. </v>
      </c>
      <c r="F123" t="s">
        <v>174</v>
      </c>
    </row>
    <row r="124" spans="1:6" ht="108">
      <c r="A124" t="e">
        <f>Bíráló!#REF!</f>
        <v>#REF!</v>
      </c>
      <c r="B124" t="str">
        <f>Bíráló!A124</f>
        <v>2026/27/1/NKE/PK/27</v>
      </c>
      <c r="C124" t="str">
        <f>Bíráló!A124</f>
        <v>2026/27/1/NKE/PK/27</v>
      </c>
      <c r="D124" s="13">
        <v>46293</v>
      </c>
      <c r="E124" s="14" t="str">
        <f>IF(Bíráló!$K$2="A fentiekre tekintettel férőhelyhiány miatt várólistára került.",CONCATENATE(Bíráló!$E$1,Bíráló!F124," pont ] ",CHAR(10),Bíráló!$G$1,Bíráló!H124," pont ]",CHAR(10),Bíráló!$I$1,Bíráló!I124," pont ]",CHAR(10),Bíráló!$J$1,Bíráló!J124," pont ]",CHAR(10),Bíráló!$K$1,Bíráló!K124," ",Bíráló!N124,CHAR(10),Bíráló!$L$1,Bíráló!L124),IF(Bíráló!K124="A fentiekre tekintettel kérelme elutasításra került.",CONCATENATE("A hallgató a Pályázati felhívásban szereplő kötelezően megadandó adatokat nem, vagy hiányosan töltötte fel.",CHAR(10),CHAR(10),Bíráló!$K$1,Bíráló!K124),CONCATENATE(Bíráló!$E$1,Bíráló!F124," pont ] ",CHAR(10),Bíráló!$G$1,Bíráló!H124," pont ]",CHAR(10),Bíráló!$I$1,Bíráló!I124," pont ]",CHAR(10),Bíráló!$J$1,Bíráló!J124," pont ]",CHAR(10),Bíráló!$K$1,Bíráló!K124,Bíráló!L124,Bíráló!M124," ",Bíráló!N124)))</f>
        <v xml:space="preserve">Távolság (km)0 pont ] 
Időtartam (perc)0 pont ]
Összesen (pont)0 pont ]
Ponthatár pont ]
DöntésA fentiekre tekintettel a kérelme elutasításra került.   </v>
      </c>
      <c r="F124" t="s">
        <v>174</v>
      </c>
    </row>
    <row r="125" spans="1:6" ht="108">
      <c r="A125" t="e">
        <f>Bíráló!#REF!</f>
        <v>#REF!</v>
      </c>
      <c r="B125" t="str">
        <f>Bíráló!A125</f>
        <v>2026/27/1/NKE/PK/32</v>
      </c>
      <c r="C125" t="str">
        <f>Bíráló!A125</f>
        <v>2026/27/1/NKE/PK/32</v>
      </c>
      <c r="D125" s="13">
        <v>46293</v>
      </c>
      <c r="E125" s="14" t="str">
        <f>IF(Bíráló!$K$2="A fentiekre tekintettel férőhelyhiány miatt várólistára került.",CONCATENATE(Bíráló!$E$1,Bíráló!F125," pont ] ",CHAR(10),Bíráló!$G$1,Bíráló!H125," pont ]",CHAR(10),Bíráló!$I$1,Bíráló!I125," pont ]",CHAR(10),Bíráló!$J$1,Bíráló!J125," pont ]",CHAR(10),Bíráló!$K$1,Bíráló!K125," ",Bíráló!N125,CHAR(10),Bíráló!$L$1,Bíráló!L125),IF(Bíráló!K125="A fentiekre tekintettel kérelme elutasításra került.",CONCATENATE("A hallgató a Pályázati felhívásban szereplő kötelezően megadandó adatokat nem, vagy hiányosan töltötte fel.",CHAR(10),CHAR(10),Bíráló!$K$1,Bíráló!K125),CONCATENATE(Bíráló!$E$1,Bíráló!F125," pont ] ",CHAR(10),Bíráló!$G$1,Bíráló!H125," pont ]",CHAR(10),Bíráló!$I$1,Bíráló!I125," pont ]",CHAR(10),Bíráló!$J$1,Bíráló!J125," pont ]",CHAR(10),Bíráló!$K$1,Bíráló!K125,Bíráló!L125,Bíráló!M125," ",Bíráló!N125)))</f>
        <v xml:space="preserve">Távolság (km)0 pont ] 
Időtartam (perc)0 pont ]
Összesen (pont)0 pont ]
Ponthatár pont ]
DöntésA fentiekre tekintettel a kérelme elutasításra került.   </v>
      </c>
      <c r="F125" t="s">
        <v>174</v>
      </c>
    </row>
    <row r="126" spans="1:6" ht="108">
      <c r="A126" t="e">
        <f>Bíráló!#REF!</f>
        <v>#REF!</v>
      </c>
      <c r="B126" t="str">
        <f>Bíráló!A126</f>
        <v>2026/27/1/NKE/PK/33</v>
      </c>
      <c r="C126" t="str">
        <f>Bíráló!A126</f>
        <v>2026/27/1/NKE/PK/33</v>
      </c>
      <c r="D126" s="13">
        <v>46293</v>
      </c>
      <c r="E126" s="14" t="str">
        <f>IF(Bíráló!$K$2="A fentiekre tekintettel férőhelyhiány miatt várólistára került.",CONCATENATE(Bíráló!$E$1,Bíráló!F126," pont ] ",CHAR(10),Bíráló!$G$1,Bíráló!H126," pont ]",CHAR(10),Bíráló!$I$1,Bíráló!I126," pont ]",CHAR(10),Bíráló!$J$1,Bíráló!J126," pont ]",CHAR(10),Bíráló!$K$1,Bíráló!K126," ",Bíráló!N126,CHAR(10),Bíráló!$L$1,Bíráló!L126),IF(Bíráló!K126="A fentiekre tekintettel kérelme elutasításra került.",CONCATENATE("A hallgató a Pályázati felhívásban szereplő kötelezően megadandó adatokat nem, vagy hiányosan töltötte fel.",CHAR(10),CHAR(10),Bíráló!$K$1,Bíráló!K126),CONCATENATE(Bíráló!$E$1,Bíráló!F126," pont ] ",CHAR(10),Bíráló!$G$1,Bíráló!H126," pont ]",CHAR(10),Bíráló!$I$1,Bíráló!I126," pont ]",CHAR(10),Bíráló!$J$1,Bíráló!J126," pont ]",CHAR(10),Bíráló!$K$1,Bíráló!K126,Bíráló!L126,Bíráló!M126," ",Bíráló!N126)))</f>
        <v xml:space="preserve">Távolság (km)0 pont ] 
Időtartam (perc)0 pont ]
Összesen (pont)0 pont ]
Ponthatár pont ]
DöntésA fentiekre tekintettel a kérelme elutasításra került.   </v>
      </c>
      <c r="F126" t="s">
        <v>174</v>
      </c>
    </row>
    <row r="127" spans="1:6" ht="108">
      <c r="A127" t="e">
        <f>Bíráló!#REF!</f>
        <v>#REF!</v>
      </c>
      <c r="B127" t="str">
        <f>Bíráló!A127</f>
        <v>2026/27/1/NKE/PK/36</v>
      </c>
      <c r="C127" t="str">
        <f>Bíráló!A127</f>
        <v>2026/27/1/NKE/PK/36</v>
      </c>
      <c r="D127" s="13">
        <v>46293</v>
      </c>
      <c r="E127" s="14" t="str">
        <f>IF(Bíráló!$K$2="A fentiekre tekintettel férőhelyhiány miatt várólistára került.",CONCATENATE(Bíráló!$E$1,Bíráló!F127," pont ] ",CHAR(10),Bíráló!$G$1,Bíráló!H127," pont ]",CHAR(10),Bíráló!$I$1,Bíráló!I127," pont ]",CHAR(10),Bíráló!$J$1,Bíráló!J127," pont ]",CHAR(10),Bíráló!$K$1,Bíráló!K127," ",Bíráló!N127,CHAR(10),Bíráló!$L$1,Bíráló!L127),IF(Bíráló!K127="A fentiekre tekintettel kérelme elutasításra került.",CONCATENATE("A hallgató a Pályázati felhívásban szereplő kötelezően megadandó adatokat nem, vagy hiányosan töltötte fel.",CHAR(10),CHAR(10),Bíráló!$K$1,Bíráló!K127),CONCATENATE(Bíráló!$E$1,Bíráló!F127," pont ] ",CHAR(10),Bíráló!$G$1,Bíráló!H127," pont ]",CHAR(10),Bíráló!$I$1,Bíráló!I127," pont ]",CHAR(10),Bíráló!$J$1,Bíráló!J127," pont ]",CHAR(10),Bíráló!$K$1,Bíráló!K127,Bíráló!L127,Bíráló!M127," ",Bíráló!N127)))</f>
        <v xml:space="preserve">Távolság (km)0 pont ] 
Időtartam (perc)0 pont ]
Összesen (pont)0 pont ]
Ponthatár pont ]
DöntésA fentiekre tekintettel a kérelme elutasításra került.   </v>
      </c>
      <c r="F127" t="s">
        <v>174</v>
      </c>
    </row>
    <row r="128" spans="1:6" ht="108">
      <c r="A128" t="e">
        <f>Bíráló!#REF!</f>
        <v>#REF!</v>
      </c>
      <c r="B128" t="str">
        <f>Bíráló!A128</f>
        <v>2026/27/1/NKE/PK/37</v>
      </c>
      <c r="C128" t="str">
        <f>Bíráló!A128</f>
        <v>2026/27/1/NKE/PK/37</v>
      </c>
      <c r="D128" s="13">
        <v>46293</v>
      </c>
      <c r="E128" s="14" t="str">
        <f>IF(Bíráló!$K$2="A fentiekre tekintettel férőhelyhiány miatt várólistára került.",CONCATENATE(Bíráló!$E$1,Bíráló!F128," pont ] ",CHAR(10),Bíráló!$G$1,Bíráló!H128," pont ]",CHAR(10),Bíráló!$I$1,Bíráló!I128," pont ]",CHAR(10),Bíráló!$J$1,Bíráló!J128," pont ]",CHAR(10),Bíráló!$K$1,Bíráló!K128," ",Bíráló!N128,CHAR(10),Bíráló!$L$1,Bíráló!L128),IF(Bíráló!K128="A fentiekre tekintettel kérelme elutasításra került.",CONCATENATE("A hallgató a Pályázati felhívásban szereplő kötelezően megadandó adatokat nem, vagy hiányosan töltötte fel.",CHAR(10),CHAR(10),Bíráló!$K$1,Bíráló!K128),CONCATENATE(Bíráló!$E$1,Bíráló!F128," pont ] ",CHAR(10),Bíráló!$G$1,Bíráló!H128," pont ]",CHAR(10),Bíráló!$I$1,Bíráló!I128," pont ]",CHAR(10),Bíráló!$J$1,Bíráló!J128," pont ]",CHAR(10),Bíráló!$K$1,Bíráló!K128,Bíráló!L128,Bíráló!M128," ",Bíráló!N128)))</f>
        <v xml:space="preserve">Távolság (km)0 pont ] 
Időtartam (perc)0 pont ]
Összesen (pont)0 pont ]
Ponthatár pont ]
DöntésA fentiekre tekintettel a kérelme elutasításra került.   </v>
      </c>
      <c r="F128" t="s">
        <v>174</v>
      </c>
    </row>
    <row r="129" spans="1:6" ht="108">
      <c r="A129" t="e">
        <f>Bíráló!#REF!</f>
        <v>#REF!</v>
      </c>
      <c r="B129" t="str">
        <f>Bíráló!A129</f>
        <v>2026/27/1/NKE/PK/67</v>
      </c>
      <c r="C129" t="str">
        <f>Bíráló!A129</f>
        <v>2026/27/1/NKE/PK/67</v>
      </c>
      <c r="D129" s="13">
        <v>46293</v>
      </c>
      <c r="E129" s="14" t="str">
        <f>IF(Bíráló!$K$2="A fentiekre tekintettel férőhelyhiány miatt várólistára került.",CONCATENATE(Bíráló!$E$1,Bíráló!F129," pont ] ",CHAR(10),Bíráló!$G$1,Bíráló!H129," pont ]",CHAR(10),Bíráló!$I$1,Bíráló!I129," pont ]",CHAR(10),Bíráló!$J$1,Bíráló!J129," pont ]",CHAR(10),Bíráló!$K$1,Bíráló!K129," ",Bíráló!N129,CHAR(10),Bíráló!$L$1,Bíráló!L129),IF(Bíráló!K129="A fentiekre tekintettel kérelme elutasításra került.",CONCATENATE("A hallgató a Pályázati felhívásban szereplő kötelezően megadandó adatokat nem, vagy hiányosan töltötte fel.",CHAR(10),CHAR(10),Bíráló!$K$1,Bíráló!K129),CONCATENATE(Bíráló!$E$1,Bíráló!F129," pont ] ",CHAR(10),Bíráló!$G$1,Bíráló!H129," pont ]",CHAR(10),Bíráló!$I$1,Bíráló!I129," pont ]",CHAR(10),Bíráló!$J$1,Bíráló!J129," pont ]",CHAR(10),Bíráló!$K$1,Bíráló!K129,Bíráló!L129,Bíráló!M129," ",Bíráló!N129)))</f>
        <v xml:space="preserve">Távolság (km)0 pont ] 
Időtartam (perc)0 pont ]
Összesen (pont)0 pont ]
Ponthatár pont ]
DöntésA fentiekre tekintettel a kérelme elutasításra került.   </v>
      </c>
      <c r="F129" t="s">
        <v>174</v>
      </c>
    </row>
    <row r="130" spans="1:6" ht="108">
      <c r="A130" t="e">
        <f>Bíráló!#REF!</f>
        <v>#REF!</v>
      </c>
      <c r="B130" t="str">
        <f>Bíráló!A130</f>
        <v>2026/27/1/NKE/PK/68</v>
      </c>
      <c r="C130" t="str">
        <f>Bíráló!A130</f>
        <v>2026/27/1/NKE/PK/68</v>
      </c>
      <c r="D130" s="13">
        <v>46293</v>
      </c>
      <c r="E130" s="14" t="str">
        <f>IF(Bíráló!$K$2="A fentiekre tekintettel férőhelyhiány miatt várólistára került.",CONCATENATE(Bíráló!$E$1,Bíráló!F130," pont ] ",CHAR(10),Bíráló!$G$1,Bíráló!H130," pont ]",CHAR(10),Bíráló!$I$1,Bíráló!I130," pont ]",CHAR(10),Bíráló!$J$1,Bíráló!J130," pont ]",CHAR(10),Bíráló!$K$1,Bíráló!K130," ",Bíráló!N130,CHAR(10),Bíráló!$L$1,Bíráló!L130),IF(Bíráló!K130="A fentiekre tekintettel kérelme elutasításra került.",CONCATENATE("A hallgató a Pályázati felhívásban szereplő kötelezően megadandó adatokat nem, vagy hiányosan töltötte fel.",CHAR(10),CHAR(10),Bíráló!$K$1,Bíráló!K130),CONCATENATE(Bíráló!$E$1,Bíráló!F130," pont ] ",CHAR(10),Bíráló!$G$1,Bíráló!H130," pont ]",CHAR(10),Bíráló!$I$1,Bíráló!I130," pont ]",CHAR(10),Bíráló!$J$1,Bíráló!J130," pont ]",CHAR(10),Bíráló!$K$1,Bíráló!K130,Bíráló!L130,Bíráló!M130," ",Bíráló!N130)))</f>
        <v xml:space="preserve">Távolság (km)0 pont ] 
Időtartam (perc)0 pont ]
Összesen (pont)0 pont ]
Ponthatár pont ]
DöntésKollégiumi férőhellyel rendelkezik   </v>
      </c>
      <c r="F130" t="s">
        <v>174</v>
      </c>
    </row>
    <row r="131" spans="1:6" ht="108">
      <c r="A131" t="e">
        <f>Bíráló!#REF!</f>
        <v>#REF!</v>
      </c>
      <c r="B131" t="str">
        <f>Bíráló!A131</f>
        <v>2026/27/1/NKE/PK/95</v>
      </c>
      <c r="C131" t="str">
        <f>Bíráló!A131</f>
        <v>2026/27/1/NKE/PK/95</v>
      </c>
      <c r="D131" s="13">
        <v>46293</v>
      </c>
      <c r="E131" s="14" t="str">
        <f>IF(Bíráló!$K$2="A fentiekre tekintettel férőhelyhiány miatt várólistára került.",CONCATENATE(Bíráló!$E$1,Bíráló!F131," pont ] ",CHAR(10),Bíráló!$G$1,Bíráló!H131," pont ]",CHAR(10),Bíráló!$I$1,Bíráló!I131," pont ]",CHAR(10),Bíráló!$J$1,Bíráló!J131," pont ]",CHAR(10),Bíráló!$K$1,Bíráló!K131," ",Bíráló!N131,CHAR(10),Bíráló!$L$1,Bíráló!L131),IF(Bíráló!K131="A fentiekre tekintettel kérelme elutasításra került.",CONCATENATE("A hallgató a Pályázati felhívásban szereplő kötelezően megadandó adatokat nem, vagy hiányosan töltötte fel.",CHAR(10),CHAR(10),Bíráló!$K$1,Bíráló!K131),CONCATENATE(Bíráló!$E$1,Bíráló!F131," pont ] ",CHAR(10),Bíráló!$G$1,Bíráló!H131," pont ]",CHAR(10),Bíráló!$I$1,Bíráló!I131," pont ]",CHAR(10),Bíráló!$J$1,Bíráló!J131," pont ]",CHAR(10),Bíráló!$K$1,Bíráló!K131,Bíráló!L131,Bíráló!M131," ",Bíráló!N131)))</f>
        <v xml:space="preserve">Távolság (km)0 pont ] 
Időtartam (perc)0 pont ]
Összesen (pont)0 pont ]
Ponthatár pont ]
DöntésA fentiekre tekintettel a kérelme elutasításra került. </v>
      </c>
      <c r="F131" t="s">
        <v>174</v>
      </c>
    </row>
    <row r="132" spans="1:6" ht="108">
      <c r="A132" t="e">
        <f>Bíráló!#REF!</f>
        <v>#REF!</v>
      </c>
      <c r="B132" t="str">
        <f>Bíráló!A132</f>
        <v>2026/27/1/NKE/PK/96</v>
      </c>
      <c r="C132" t="str">
        <f>Bíráló!A132</f>
        <v>2026/27/1/NKE/PK/96</v>
      </c>
      <c r="D132" s="13">
        <v>46293</v>
      </c>
      <c r="E132" s="14" t="str">
        <f>IF(Bíráló!$K$2="A fentiekre tekintettel férőhelyhiány miatt várólistára került.",CONCATENATE(Bíráló!$E$1,Bíráló!F132," pont ] ",CHAR(10),Bíráló!$G$1,Bíráló!H132," pont ]",CHAR(10),Bíráló!$I$1,Bíráló!I132," pont ]",CHAR(10),Bíráló!$J$1,Bíráló!J132," pont ]",CHAR(10),Bíráló!$K$1,Bíráló!K132," ",Bíráló!N132,CHAR(10),Bíráló!$L$1,Bíráló!L132),IF(Bíráló!K132="A fentiekre tekintettel kérelme elutasításra került.",CONCATENATE("A hallgató a Pályázati felhívásban szereplő kötelezően megadandó adatokat nem, vagy hiányosan töltötte fel.",CHAR(10),CHAR(10),Bíráló!$K$1,Bíráló!K132),CONCATENATE(Bíráló!$E$1,Bíráló!F132," pont ] ",CHAR(10),Bíráló!$G$1,Bíráló!H132," pont ]",CHAR(10),Bíráló!$I$1,Bíráló!I132," pont ]",CHAR(10),Bíráló!$J$1,Bíráló!J132," pont ]",CHAR(10),Bíráló!$K$1,Bíráló!K132,Bíráló!L132,Bíráló!M132," ",Bíráló!N132)))</f>
        <v xml:space="preserve">Távolság (km)0 pont ] 
Időtartam (perc)0 pont ]
Összesen (pont)0 pont ]
Ponthatár pont ]
DöntésA fentiekre tekintettel a kérelme elutasításra került.   </v>
      </c>
      <c r="F132" t="s">
        <v>174</v>
      </c>
    </row>
    <row r="133" spans="1:6" ht="108">
      <c r="A133" t="e">
        <f>Bíráló!#REF!</f>
        <v>#REF!</v>
      </c>
      <c r="B133" t="str">
        <f>Bíráló!A133</f>
        <v>2026/27/1/NKE/PK/97</v>
      </c>
      <c r="C133" t="str">
        <f>Bíráló!A133</f>
        <v>2026/27/1/NKE/PK/97</v>
      </c>
      <c r="D133" s="13">
        <v>46293</v>
      </c>
      <c r="E133" s="14" t="str">
        <f>IF(Bíráló!$K$2="A fentiekre tekintettel férőhelyhiány miatt várólistára került.",CONCATENATE(Bíráló!$E$1,Bíráló!F133," pont ] ",CHAR(10),Bíráló!$G$1,Bíráló!H133," pont ]",CHAR(10),Bíráló!$I$1,Bíráló!I133," pont ]",CHAR(10),Bíráló!$J$1,Bíráló!J133," pont ]",CHAR(10),Bíráló!$K$1,Bíráló!K133," ",Bíráló!N133,CHAR(10),Bíráló!$L$1,Bíráló!L133),IF(Bíráló!K133="A fentiekre tekintettel kérelme elutasításra került.",CONCATENATE("A hallgató a Pályázati felhívásban szereplő kötelezően megadandó adatokat nem, vagy hiányosan töltötte fel.",CHAR(10),CHAR(10),Bíráló!$K$1,Bíráló!K133),CONCATENATE(Bíráló!$E$1,Bíráló!F133," pont ] ",CHAR(10),Bíráló!$G$1,Bíráló!H133," pont ]",CHAR(10),Bíráló!$I$1,Bíráló!I133," pont ]",CHAR(10),Bíráló!$J$1,Bíráló!J133," pont ]",CHAR(10),Bíráló!$K$1,Bíráló!K133,Bíráló!L133,Bíráló!M133," ",Bíráló!N133)))</f>
        <v xml:space="preserve">Távolság (km)0 pont ] 
Időtartam (perc)0 pont ]
Összesen (pont)0 pont ]
Ponthatár pont ]
DöntésA fentiekre tekintettel a kérelme elutasításra került. </v>
      </c>
      <c r="F133" t="s">
        <v>174</v>
      </c>
    </row>
    <row r="134" spans="1:6" ht="108">
      <c r="A134" t="e">
        <f>Bíráló!#REF!</f>
        <v>#REF!</v>
      </c>
      <c r="B134" t="str">
        <f>Bíráló!A134</f>
        <v>2026/27/1/NKE/PK/100</v>
      </c>
      <c r="C134" t="str">
        <f>Bíráló!A134</f>
        <v>2026/27/1/NKE/PK/100</v>
      </c>
      <c r="D134" s="13">
        <v>46293</v>
      </c>
      <c r="E134" s="14" t="str">
        <f>IF(Bíráló!$K$2="A fentiekre tekintettel férőhelyhiány miatt várólistára került.",CONCATENATE(Bíráló!$E$1,Bíráló!F134," pont ] ",CHAR(10),Bíráló!$G$1,Bíráló!H134," pont ]",CHAR(10),Bíráló!$I$1,Bíráló!I134," pont ]",CHAR(10),Bíráló!$J$1,Bíráló!J134," pont ]",CHAR(10),Bíráló!$K$1,Bíráló!K134," ",Bíráló!N134,CHAR(10),Bíráló!$L$1,Bíráló!L134),IF(Bíráló!K134="A fentiekre tekintettel kérelme elutasításra került.",CONCATENATE("A hallgató a Pályázati felhívásban szereplő kötelezően megadandó adatokat nem, vagy hiányosan töltötte fel.",CHAR(10),CHAR(10),Bíráló!$K$1,Bíráló!K134),CONCATENATE(Bíráló!$E$1,Bíráló!F134," pont ] ",CHAR(10),Bíráló!$G$1,Bíráló!H134," pont ]",CHAR(10),Bíráló!$I$1,Bíráló!I134," pont ]",CHAR(10),Bíráló!$J$1,Bíráló!J134," pont ]",CHAR(10),Bíráló!$K$1,Bíráló!K134,Bíráló!L134,Bíráló!M134," ",Bíráló!N134)))</f>
        <v xml:space="preserve">Távolság (km)0 pont ] 
Időtartam (perc)0 pont ]
Összesen (pont)0 pont ]
Ponthatár pont ]
DöntésA fentiekre tekintettel a kérelme elutasításra került.   </v>
      </c>
      <c r="F134" t="s">
        <v>174</v>
      </c>
    </row>
    <row r="135" spans="1:6" ht="108">
      <c r="A135" t="e">
        <f>Bíráló!#REF!</f>
        <v>#REF!</v>
      </c>
      <c r="B135" t="str">
        <f>Bíráló!A135</f>
        <v>2026/27/1/NKE/PK/111</v>
      </c>
      <c r="C135" t="str">
        <f>Bíráló!A135</f>
        <v>2026/27/1/NKE/PK/111</v>
      </c>
      <c r="D135" s="13">
        <v>46293</v>
      </c>
      <c r="E135" s="14" t="str">
        <f>IF(Bíráló!$K$2="A fentiekre tekintettel férőhelyhiány miatt várólistára került.",CONCATENATE(Bíráló!$E$1,Bíráló!F135," pont ] ",CHAR(10),Bíráló!$G$1,Bíráló!H135," pont ]",CHAR(10),Bíráló!$I$1,Bíráló!I135," pont ]",CHAR(10),Bíráló!$J$1,Bíráló!J135," pont ]",CHAR(10),Bíráló!$K$1,Bíráló!K135," ",Bíráló!N135,CHAR(10),Bíráló!$L$1,Bíráló!L135),IF(Bíráló!K135="A fentiekre tekintettel kérelme elutasításra került.",CONCATENATE("A hallgató a Pályázati felhívásban szereplő kötelezően megadandó adatokat nem, vagy hiányosan töltötte fel.",CHAR(10),CHAR(10),Bíráló!$K$1,Bíráló!K135),CONCATENATE(Bíráló!$E$1,Bíráló!F135," pont ] ",CHAR(10),Bíráló!$G$1,Bíráló!H135," pont ]",CHAR(10),Bíráló!$I$1,Bíráló!I135," pont ]",CHAR(10),Bíráló!$J$1,Bíráló!J135," pont ]",CHAR(10),Bíráló!$K$1,Bíráló!K135,Bíráló!L135,Bíráló!M135," ",Bíráló!N135)))</f>
        <v xml:space="preserve">Távolság (km)0 pont ] 
Időtartam (perc)0 pont ]
Összesen (pont)0 pont ]
Ponthatár pont ]
DöntésA fentiekre tekintettel a kérelme elutasításra került.   </v>
      </c>
      <c r="F135" t="s">
        <v>174</v>
      </c>
    </row>
    <row r="136" spans="1:6" ht="108">
      <c r="A136" t="e">
        <f>Bíráló!#REF!</f>
        <v>#REF!</v>
      </c>
      <c r="B136" t="str">
        <f>Bíráló!A136</f>
        <v>2026/27/1/NKE/PK/112</v>
      </c>
      <c r="C136" t="str">
        <f>Bíráló!A136</f>
        <v>2026/27/1/NKE/PK/112</v>
      </c>
      <c r="D136" s="13">
        <v>46293</v>
      </c>
      <c r="E136" s="14" t="str">
        <f>IF(Bíráló!$K$2="A fentiekre tekintettel férőhelyhiány miatt várólistára került.",CONCATENATE(Bíráló!$E$1,Bíráló!F136," pont ] ",CHAR(10),Bíráló!$G$1,Bíráló!H136," pont ]",CHAR(10),Bíráló!$I$1,Bíráló!I136," pont ]",CHAR(10),Bíráló!$J$1,Bíráló!J136," pont ]",CHAR(10),Bíráló!$K$1,Bíráló!K136," ",Bíráló!N136,CHAR(10),Bíráló!$L$1,Bíráló!L136),IF(Bíráló!K136="A fentiekre tekintettel kérelme elutasításra került.",CONCATENATE("A hallgató a Pályázati felhívásban szereplő kötelezően megadandó adatokat nem, vagy hiányosan töltötte fel.",CHAR(10),CHAR(10),Bíráló!$K$1,Bíráló!K136),CONCATENATE(Bíráló!$E$1,Bíráló!F136," pont ] ",CHAR(10),Bíráló!$G$1,Bíráló!H136," pont ]",CHAR(10),Bíráló!$I$1,Bíráló!I136," pont ]",CHAR(10),Bíráló!$J$1,Bíráló!J136," pont ]",CHAR(10),Bíráló!$K$1,Bíráló!K136,Bíráló!L136,Bíráló!M136," ",Bíráló!N136)))</f>
        <v xml:space="preserve">Távolság (km)0 pont ] 
Időtartam (perc)0 pont ]
Összesen (pont)0 pont ]
Ponthatár pont ]
DöntésA fentiekre tekintettel a kérelme elutasításra került.   </v>
      </c>
      <c r="F136" t="s">
        <v>174</v>
      </c>
    </row>
    <row r="137" spans="1:6" ht="108">
      <c r="A137" t="e">
        <f>Bíráló!#REF!</f>
        <v>#REF!</v>
      </c>
      <c r="B137" t="str">
        <f>Bíráló!A137</f>
        <v>2026/27/1/NKE/PK/136</v>
      </c>
      <c r="C137" t="str">
        <f>Bíráló!A137</f>
        <v>2026/27/1/NKE/PK/136</v>
      </c>
      <c r="D137" s="13">
        <v>46293</v>
      </c>
      <c r="E137" s="14" t="str">
        <f>IF(Bíráló!$K$2="A fentiekre tekintettel férőhelyhiány miatt várólistára került.",CONCATENATE(Bíráló!$E$1,Bíráló!F137," pont ] ",CHAR(10),Bíráló!$G$1,Bíráló!H137," pont ]",CHAR(10),Bíráló!$I$1,Bíráló!I137," pont ]",CHAR(10),Bíráló!$J$1,Bíráló!J137," pont ]",CHAR(10),Bíráló!$K$1,Bíráló!K137," ",Bíráló!N137,CHAR(10),Bíráló!$L$1,Bíráló!L137),IF(Bíráló!K137="A fentiekre tekintettel kérelme elutasításra került.",CONCATENATE("A hallgató a Pályázati felhívásban szereplő kötelezően megadandó adatokat nem, vagy hiányosan töltötte fel.",CHAR(10),CHAR(10),Bíráló!$K$1,Bíráló!K137),CONCATENATE(Bíráló!$E$1,Bíráló!F137," pont ] ",CHAR(10),Bíráló!$G$1,Bíráló!H137," pont ]",CHAR(10),Bíráló!$I$1,Bíráló!I137," pont ]",CHAR(10),Bíráló!$J$1,Bíráló!J137," pont ]",CHAR(10),Bíráló!$K$1,Bíráló!K137,Bíráló!L137,Bíráló!M137," ",Bíráló!N137)))</f>
        <v xml:space="preserve">Távolság (km)0 pont ] 
Időtartam (perc)0 pont ]
Összesen (pont)0 pont ]
Ponthatár pont ]
DöntésA fentiekre tekintettel a kérelme elutasításra került.   </v>
      </c>
      <c r="F137" t="s">
        <v>174</v>
      </c>
    </row>
    <row r="138" spans="1:6" ht="108">
      <c r="A138" t="e">
        <f>Bíráló!#REF!</f>
        <v>#REF!</v>
      </c>
      <c r="B138" t="str">
        <f>Bíráló!A138</f>
        <v>2026/27/1/NKE/PK/140</v>
      </c>
      <c r="C138" t="str">
        <f>Bíráló!A138</f>
        <v>2026/27/1/NKE/PK/140</v>
      </c>
      <c r="D138" s="13">
        <v>46293</v>
      </c>
      <c r="E138" s="14" t="str">
        <f>IF(Bíráló!$K$2="A fentiekre tekintettel férőhelyhiány miatt várólistára került.",CONCATENATE(Bíráló!$E$1,Bíráló!F138," pont ] ",CHAR(10),Bíráló!$G$1,Bíráló!H138," pont ]",CHAR(10),Bíráló!$I$1,Bíráló!I138," pont ]",CHAR(10),Bíráló!$J$1,Bíráló!J138," pont ]",CHAR(10),Bíráló!$K$1,Bíráló!K138," ",Bíráló!N138,CHAR(10),Bíráló!$L$1,Bíráló!L138),IF(Bíráló!K138="A fentiekre tekintettel kérelme elutasításra került.",CONCATENATE("A hallgató a Pályázati felhívásban szereplő kötelezően megadandó adatokat nem, vagy hiányosan töltötte fel.",CHAR(10),CHAR(10),Bíráló!$K$1,Bíráló!K138),CONCATENATE(Bíráló!$E$1,Bíráló!F138," pont ] ",CHAR(10),Bíráló!$G$1,Bíráló!H138," pont ]",CHAR(10),Bíráló!$I$1,Bíráló!I138," pont ]",CHAR(10),Bíráló!$J$1,Bíráló!J138," pont ]",CHAR(10),Bíráló!$K$1,Bíráló!K138,Bíráló!L138,Bíráló!M138," ",Bíráló!N138)))</f>
        <v xml:space="preserve">Távolság (km)0 pont ] 
Időtartam (perc)0 pont ]
Összesen (pont)0 pont ]
Ponthatár pont ]
DöntésA fentiekre tekintettel a kérelme elutasításra került.   </v>
      </c>
      <c r="F138" t="s">
        <v>174</v>
      </c>
    </row>
    <row r="139" spans="1:6" ht="108">
      <c r="A139" t="e">
        <f>Bíráló!#REF!</f>
        <v>#REF!</v>
      </c>
      <c r="B139" t="str">
        <f>Bíráló!A139</f>
        <v>2026/27/1/NKE/PK/141</v>
      </c>
      <c r="C139" t="str">
        <f>Bíráló!A139</f>
        <v>2026/27/1/NKE/PK/141</v>
      </c>
      <c r="D139" s="13">
        <v>46293</v>
      </c>
      <c r="E139" s="14" t="str">
        <f>IF(Bíráló!$K$2="A fentiekre tekintettel férőhelyhiány miatt várólistára került.",CONCATENATE(Bíráló!$E$1,Bíráló!F139," pont ] ",CHAR(10),Bíráló!$G$1,Bíráló!H139," pont ]",CHAR(10),Bíráló!$I$1,Bíráló!I139," pont ]",CHAR(10),Bíráló!$J$1,Bíráló!J139," pont ]",CHAR(10),Bíráló!$K$1,Bíráló!K139," ",Bíráló!N139,CHAR(10),Bíráló!$L$1,Bíráló!L139),IF(Bíráló!K139="A fentiekre tekintettel kérelme elutasításra került.",CONCATENATE("A hallgató a Pályázati felhívásban szereplő kötelezően megadandó adatokat nem, vagy hiányosan töltötte fel.",CHAR(10),CHAR(10),Bíráló!$K$1,Bíráló!K139),CONCATENATE(Bíráló!$E$1,Bíráló!F139," pont ] ",CHAR(10),Bíráló!$G$1,Bíráló!H139," pont ]",CHAR(10),Bíráló!$I$1,Bíráló!I139," pont ]",CHAR(10),Bíráló!$J$1,Bíráló!J139," pont ]",CHAR(10),Bíráló!$K$1,Bíráló!K139,Bíráló!L139,Bíráló!M139," ",Bíráló!N139)))</f>
        <v xml:space="preserve">Távolság (km)0 pont ] 
Időtartam (perc)0 pont ]
Összesen (pont)0 pont ]
Ponthatár pont ]
DöntésA fentiekre tekintettel a kérelme elutasításra került.   </v>
      </c>
      <c r="F139" t="s">
        <v>174</v>
      </c>
    </row>
    <row r="140" spans="1:6" ht="108">
      <c r="A140" t="e">
        <f>Bíráló!#REF!</f>
        <v>#REF!</v>
      </c>
      <c r="B140" t="str">
        <f>Bíráló!A140</f>
        <v>2026/27/1/NKE/PK/142</v>
      </c>
      <c r="C140" t="str">
        <f>Bíráló!A140</f>
        <v>2026/27/1/NKE/PK/142</v>
      </c>
      <c r="D140" s="13">
        <v>46293</v>
      </c>
      <c r="E140" s="14" t="str">
        <f>IF(Bíráló!$K$2="A fentiekre tekintettel férőhelyhiány miatt várólistára került.",CONCATENATE(Bíráló!$E$1,Bíráló!F140," pont ] ",CHAR(10),Bíráló!$G$1,Bíráló!H140," pont ]",CHAR(10),Bíráló!$I$1,Bíráló!I140," pont ]",CHAR(10),Bíráló!$J$1,Bíráló!J140," pont ]",CHAR(10),Bíráló!$K$1,Bíráló!K140," ",Bíráló!N140,CHAR(10),Bíráló!$L$1,Bíráló!L140),IF(Bíráló!K140="A fentiekre tekintettel kérelme elutasításra került.",CONCATENATE("A hallgató a Pályázati felhívásban szereplő kötelezően megadandó adatokat nem, vagy hiányosan töltötte fel.",CHAR(10),CHAR(10),Bíráló!$K$1,Bíráló!K140),CONCATENATE(Bíráló!$E$1,Bíráló!F140," pont ] ",CHAR(10),Bíráló!$G$1,Bíráló!H140," pont ]",CHAR(10),Bíráló!$I$1,Bíráló!I140," pont ]",CHAR(10),Bíráló!$J$1,Bíráló!J140," pont ]",CHAR(10),Bíráló!$K$1,Bíráló!K140,Bíráló!L140,Bíráló!M140," ",Bíráló!N140)))</f>
        <v xml:space="preserve">Távolság (km)0 pont ] 
Időtartam (perc)0 pont ]
Összesen (pont)0 pont ]
Ponthatár pont ]
DöntésA fentiekre tekintettel a kérelme elutasításra került.   </v>
      </c>
      <c r="F140" t="s">
        <v>174</v>
      </c>
    </row>
    <row r="141" spans="1:6" ht="108">
      <c r="A141" t="e">
        <f>Bíráló!#REF!</f>
        <v>#REF!</v>
      </c>
      <c r="B141" t="str">
        <f>Bíráló!A141</f>
        <v>2026/27/1/NKE/PK/143</v>
      </c>
      <c r="C141" t="str">
        <f>Bíráló!A141</f>
        <v>2026/27/1/NKE/PK/143</v>
      </c>
      <c r="D141" s="13">
        <v>46293</v>
      </c>
      <c r="E141" s="14" t="str">
        <f>IF(Bíráló!$K$2="A fentiekre tekintettel férőhelyhiány miatt várólistára került.",CONCATENATE(Bíráló!$E$1,Bíráló!F141," pont ] ",CHAR(10),Bíráló!$G$1,Bíráló!H141," pont ]",CHAR(10),Bíráló!$I$1,Bíráló!I141," pont ]",CHAR(10),Bíráló!$J$1,Bíráló!J141," pont ]",CHAR(10),Bíráló!$K$1,Bíráló!K141," ",Bíráló!N141,CHAR(10),Bíráló!$L$1,Bíráló!L141),IF(Bíráló!K141="A fentiekre tekintettel kérelme elutasításra került.",CONCATENATE("A hallgató a Pályázati felhívásban szereplő kötelezően megadandó adatokat nem, vagy hiányosan töltötte fel.",CHAR(10),CHAR(10),Bíráló!$K$1,Bíráló!K141),CONCATENATE(Bíráló!$E$1,Bíráló!F141," pont ] ",CHAR(10),Bíráló!$G$1,Bíráló!H141," pont ]",CHAR(10),Bíráló!$I$1,Bíráló!I141," pont ]",CHAR(10),Bíráló!$J$1,Bíráló!J141," pont ]",CHAR(10),Bíráló!$K$1,Bíráló!K141,Bíráló!L141,Bíráló!M141," ",Bíráló!N141)))</f>
        <v xml:space="preserve">Távolság (km)0 pont ] 
Időtartam (perc)0 pont ]
Összesen (pont)0 pont ]
Ponthatár pont ]
DöntésA fentiekre tekintettel a kérelme elutasításra került.   </v>
      </c>
      <c r="F141" t="s">
        <v>174</v>
      </c>
    </row>
    <row r="142" spans="1:6" ht="108">
      <c r="A142" t="e">
        <f>Bíráló!#REF!</f>
        <v>#REF!</v>
      </c>
      <c r="B142" t="str">
        <f>Bíráló!A142</f>
        <v>2026/27/1/NKE/PK/144</v>
      </c>
      <c r="C142" t="str">
        <f>Bíráló!A142</f>
        <v>2026/27/1/NKE/PK/144</v>
      </c>
      <c r="D142" s="13">
        <v>46293</v>
      </c>
      <c r="E142" s="14" t="str">
        <f>IF(Bíráló!$K$2="A fentiekre tekintettel férőhelyhiány miatt várólistára került.",CONCATENATE(Bíráló!$E$1,Bíráló!F142," pont ] ",CHAR(10),Bíráló!$G$1,Bíráló!H142," pont ]",CHAR(10),Bíráló!$I$1,Bíráló!I142," pont ]",CHAR(10),Bíráló!$J$1,Bíráló!J142," pont ]",CHAR(10),Bíráló!$K$1,Bíráló!K142," ",Bíráló!N142,CHAR(10),Bíráló!$L$1,Bíráló!L142),IF(Bíráló!K142="A fentiekre tekintettel kérelme elutasításra került.",CONCATENATE("A hallgató a Pályázati felhívásban szereplő kötelezően megadandó adatokat nem, vagy hiányosan töltötte fel.",CHAR(10),CHAR(10),Bíráló!$K$1,Bíráló!K142),CONCATENATE(Bíráló!$E$1,Bíráló!F142," pont ] ",CHAR(10),Bíráló!$G$1,Bíráló!H142," pont ]",CHAR(10),Bíráló!$I$1,Bíráló!I142," pont ]",CHAR(10),Bíráló!$J$1,Bíráló!J142," pont ]",CHAR(10),Bíráló!$K$1,Bíráló!K142,Bíráló!L142,Bíráló!M142," ",Bíráló!N142)))</f>
        <v xml:space="preserve">Távolság (km)0 pont ] 
Időtartam (perc)0 pont ]
Összesen (pont)0 pont ]
Ponthatár pont ]
DöntésA fentiekre tekintettel a kérelme elutasításra került.   </v>
      </c>
      <c r="F142" t="s">
        <v>174</v>
      </c>
    </row>
    <row r="143" spans="1:6" ht="108">
      <c r="A143" t="e">
        <f>Bíráló!#REF!</f>
        <v>#REF!</v>
      </c>
      <c r="B143" t="str">
        <f>Bíráló!A143</f>
        <v>2026/27/1/NKE/PK/145</v>
      </c>
      <c r="C143" t="str">
        <f>Bíráló!A143</f>
        <v>2026/27/1/NKE/PK/145</v>
      </c>
      <c r="D143" s="13">
        <v>46293</v>
      </c>
      <c r="E143" s="14" t="str">
        <f>IF(Bíráló!$K$2="A fentiekre tekintettel férőhelyhiány miatt várólistára került.",CONCATENATE(Bíráló!$E$1,Bíráló!F143," pont ] ",CHAR(10),Bíráló!$G$1,Bíráló!H143," pont ]",CHAR(10),Bíráló!$I$1,Bíráló!I143," pont ]",CHAR(10),Bíráló!$J$1,Bíráló!J143," pont ]",CHAR(10),Bíráló!$K$1,Bíráló!K143," ",Bíráló!N143,CHAR(10),Bíráló!$L$1,Bíráló!L143),IF(Bíráló!K143="A fentiekre tekintettel kérelme elutasításra került.",CONCATENATE("A hallgató a Pályázati felhívásban szereplő kötelezően megadandó adatokat nem, vagy hiányosan töltötte fel.",CHAR(10),CHAR(10),Bíráló!$K$1,Bíráló!K143),CONCATENATE(Bíráló!$E$1,Bíráló!F143," pont ] ",CHAR(10),Bíráló!$G$1,Bíráló!H143," pont ]",CHAR(10),Bíráló!$I$1,Bíráló!I143," pont ]",CHAR(10),Bíráló!$J$1,Bíráló!J143," pont ]",CHAR(10),Bíráló!$K$1,Bíráló!K143,Bíráló!L143,Bíráló!M143," ",Bíráló!N143)))</f>
        <v xml:space="preserve">Távolság (km)0 pont ] 
Időtartam (perc)0 pont ]
Összesen (pont)0 pont ]
Ponthatár pont ]
DöntésA fentiekre tekintettel a kérelme elutasításra került.   </v>
      </c>
      <c r="F143" t="s">
        <v>174</v>
      </c>
    </row>
    <row r="144" spans="1:6" ht="15.75">
      <c r="D144" s="13"/>
      <c r="E144" s="14"/>
    </row>
    <row r="145" spans="4:5" ht="15.75">
      <c r="D145" s="13"/>
      <c r="E14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874B-7A35-014F-A6BD-5D0876EDA80F}">
  <dimension ref="A1:B6"/>
  <sheetViews>
    <sheetView workbookViewId="0">
      <selection activeCell="D5" sqref="D5"/>
    </sheetView>
  </sheetViews>
  <sheetFormatPr defaultColWidth="11" defaultRowHeight="15.95"/>
  <sheetData>
    <row r="1" spans="1:2">
      <c r="A1" s="8" t="s">
        <v>175</v>
      </c>
      <c r="B1" s="8" t="s">
        <v>176</v>
      </c>
    </row>
    <row r="2" spans="1:2">
      <c r="A2" s="8" t="s">
        <v>97</v>
      </c>
      <c r="B2" s="8" t="s">
        <v>16</v>
      </c>
    </row>
    <row r="3" spans="1:2">
      <c r="A3" s="8" t="s">
        <v>91</v>
      </c>
      <c r="B3" s="8" t="s">
        <v>36</v>
      </c>
    </row>
    <row r="4" spans="1:2">
      <c r="A4" s="8" t="s">
        <v>15</v>
      </c>
      <c r="B4" s="8"/>
    </row>
    <row r="5" spans="1:2">
      <c r="A5" s="8" t="s">
        <v>177</v>
      </c>
      <c r="B5" s="8"/>
    </row>
    <row r="6" spans="1:2">
      <c r="A6" s="8" t="s">
        <v>82</v>
      </c>
      <c r="B6" s="1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1775554E2A4CF4E8905150FA24449A9" ma:contentTypeVersion="22" ma:contentTypeDescription="Új dokumentum létrehozása." ma:contentTypeScope="" ma:versionID="2914a841637fc61e0135404209205c2f">
  <xsd:schema xmlns:xsd="http://www.w3.org/2001/XMLSchema" xmlns:xs="http://www.w3.org/2001/XMLSchema" xmlns:p="http://schemas.microsoft.com/office/2006/metadata/properties" xmlns:ns2="043c9569-1d90-46fa-9542-06ae0ffd539b" xmlns:ns3="012695f3-deb4-4b99-9b1f-1fd2718b6be9" targetNamespace="http://schemas.microsoft.com/office/2006/metadata/properties" ma:root="true" ma:fieldsID="91a0a13d0c2a34a973bf71c3d55e0aba" ns2:_="" ns3:_="">
    <xsd:import namespace="043c9569-1d90-46fa-9542-06ae0ffd539b"/>
    <xsd:import namespace="012695f3-deb4-4b99-9b1f-1fd2718b6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i_x003f_" minOccurs="0"/>
                <xsd:element ref="ns2:Megjegyz_x00e9_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c9569-1d90-46fa-9542-06ae0ffd53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i_x003f_" ma:index="19" nillable="true" ma:displayName="Mi?" ma:format="Dropdown" ma:internalName="Mi_x003f_">
      <xsd:simpleType>
        <xsd:restriction base="dms:Text">
          <xsd:maxLength value="255"/>
        </xsd:restriction>
      </xsd:simpleType>
    </xsd:element>
    <xsd:element name="Megjegyz_x00e9_s" ma:index="20" nillable="true" ma:displayName="Megjegyzés" ma:format="Dropdown" ma:internalName="Megjegyz_x00e9_s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Képcímkék" ma:readOnly="false" ma:fieldId="{5cf76f15-5ced-4ddc-b409-7134ff3c332f}" ma:taxonomyMulti="true" ma:sspId="e7e73cc3-b61c-468b-bd9e-7f61d8b441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695f3-deb4-4b99-9b1f-1fd2718b6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4dce71a-10a0-479e-b694-f9260ebea249}" ma:internalName="TaxCatchAll" ma:showField="CatchAllData" ma:web="012695f3-deb4-4b99-9b1f-1fd2718b6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043c9569-1d90-46fa-9542-06ae0ffd539b" xsi:nil="true"/>
    <lcf76f155ced4ddcb4097134ff3c332f xmlns="043c9569-1d90-46fa-9542-06ae0ffd539b">
      <Terms xmlns="http://schemas.microsoft.com/office/infopath/2007/PartnerControls"/>
    </lcf76f155ced4ddcb4097134ff3c332f>
    <TaxCatchAll xmlns="012695f3-deb4-4b99-9b1f-1fd2718b6be9" xsi:nil="true"/>
    <Mi_x003f_ xmlns="043c9569-1d90-46fa-9542-06ae0ffd539b" xsi:nil="true"/>
  </documentManagement>
</p:properties>
</file>

<file path=customXml/itemProps1.xml><?xml version="1.0" encoding="utf-8"?>
<ds:datastoreItem xmlns:ds="http://schemas.openxmlformats.org/officeDocument/2006/customXml" ds:itemID="{938200C3-0317-4348-B006-2A4ED4BE9D5D}"/>
</file>

<file path=customXml/itemProps2.xml><?xml version="1.0" encoding="utf-8"?>
<ds:datastoreItem xmlns:ds="http://schemas.openxmlformats.org/officeDocument/2006/customXml" ds:itemID="{1E2714E6-2840-4CB8-A929-B6AECE35D0A1}"/>
</file>

<file path=customXml/itemProps3.xml><?xml version="1.0" encoding="utf-8"?>
<ds:datastoreItem xmlns:ds="http://schemas.openxmlformats.org/officeDocument/2006/customXml" ds:itemID="{40340626-7D43-41C0-B53B-F27A922346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Faddi Máté</dc:creator>
  <cp:keywords/>
  <dc:description/>
  <cp:lastModifiedBy>Faddi Máté</cp:lastModifiedBy>
  <cp:revision/>
  <dcterms:created xsi:type="dcterms:W3CDTF">2026-01-28T13:10:20Z</dcterms:created>
  <dcterms:modified xsi:type="dcterms:W3CDTF">2026-09-29T09:27:17Z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0x010100C1775554E2A4CF4E8905150FA24449A9</vt:lpwstr>
  </property>
  <property fmtid="{D5CDD505-2E9C-101B-9397-08002B2CF9AE}" pid="3" name="MediaServiceImageTags">
    <vt:lpwstr/>
  </property>
</Properties>
</file>